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hidePivotFieldList="1" defaultThemeVersion="166925"/>
  <mc:AlternateContent xmlns:mc="http://schemas.openxmlformats.org/markup-compatibility/2006">
    <mc:Choice Requires="x15">
      <x15ac:absPath xmlns:x15ac="http://schemas.microsoft.com/office/spreadsheetml/2010/11/ac" url="https://misafe-my.sharepoint.com/personal/micah_misafesolutions_com_au/Documents/08 MiSAFE Marketing/Social Media Posts/IMS Mastery Series/Template Files/"/>
    </mc:Choice>
  </mc:AlternateContent>
  <xr:revisionPtr revIDLastSave="11" documentId="8_{E0B27298-876C-9243-A89F-6FD68E2B670A}" xr6:coauthVersionLast="47" xr6:coauthVersionMax="47" xr10:uidLastSave="{65619471-7937-F14A-BC20-1CDCA73FCCE6}"/>
  <bookViews>
    <workbookView xWindow="0" yWindow="660" windowWidth="34560" windowHeight="21680" activeTab="3" xr2:uid="{21709D43-C90A-F54B-839B-BD30AB355C63}"/>
  </bookViews>
  <sheets>
    <sheet name="Table of Contents" sheetId="8" r:id="rId1"/>
    <sheet name="Audit Scoring Criteria" sheetId="9" r:id="rId2"/>
    <sheet name="ISO Integrated Audit Checklist" sheetId="2" r:id="rId3"/>
    <sheet name="Audit Summary" sheetId="3" r:id="rId4"/>
  </sheets>
  <externalReferences>
    <externalReference r:id="rId5"/>
  </externalReferences>
  <definedNames>
    <definedName name="_xlnm._FilterDatabase" localSheetId="2" hidden="1">'ISO Integrated Audit Checklist'!$A$3:$R$570</definedName>
    <definedName name="Boolean" localSheetId="0">[1]Categories!$B$21:$B$22</definedName>
    <definedName name="Boolean">[1]Categories!$B$21:$B$22</definedName>
    <definedName name="_xlnm.Print_Area" localSheetId="2">'ISO Integrated Audit Checklist'!$A$1:$O$570</definedName>
    <definedName name="_xlnm.Print_Titles" localSheetId="2">'ISO Integrated Audit Checklist'!$1:$4</definedName>
    <definedName name="valuevx">42.314159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502" i="2" l="1"/>
  <c r="O502" i="2" s="1"/>
  <c r="N501" i="2"/>
  <c r="O501" i="2" s="1"/>
  <c r="N500" i="2"/>
  <c r="O500" i="2" s="1"/>
  <c r="N499" i="2"/>
  <c r="O499" i="2" s="1"/>
  <c r="N498" i="2"/>
  <c r="K497" i="2"/>
  <c r="J497" i="2"/>
  <c r="I497" i="2"/>
  <c r="H497" i="2"/>
  <c r="B65" i="3"/>
  <c r="B66" i="3"/>
  <c r="B67" i="3"/>
  <c r="B68" i="3"/>
  <c r="B69" i="3"/>
  <c r="B70" i="3"/>
  <c r="B71" i="3"/>
  <c r="B72" i="3"/>
  <c r="B73" i="3"/>
  <c r="B74" i="3"/>
  <c r="B75" i="3"/>
  <c r="B76" i="3"/>
  <c r="B77" i="3"/>
  <c r="B78" i="3"/>
  <c r="D65" i="3"/>
  <c r="D66" i="3"/>
  <c r="D67" i="3"/>
  <c r="D68" i="3"/>
  <c r="D69" i="3"/>
  <c r="D70" i="3"/>
  <c r="D71" i="3"/>
  <c r="D72" i="3"/>
  <c r="D73" i="3"/>
  <c r="D74" i="3"/>
  <c r="D75" i="3"/>
  <c r="D76" i="3"/>
  <c r="D77" i="3"/>
  <c r="D78" i="3"/>
  <c r="E71" i="3"/>
  <c r="F71" i="3"/>
  <c r="G71" i="3"/>
  <c r="H71" i="3"/>
  <c r="B44" i="3"/>
  <c r="B45" i="3"/>
  <c r="B46" i="3"/>
  <c r="B47" i="3"/>
  <c r="B48" i="3"/>
  <c r="B49" i="3"/>
  <c r="B50" i="3"/>
  <c r="B51" i="3"/>
  <c r="B52" i="3"/>
  <c r="B53" i="3"/>
  <c r="B54" i="3"/>
  <c r="B55" i="3"/>
  <c r="B56" i="3"/>
  <c r="B57" i="3"/>
  <c r="B58" i="3"/>
  <c r="B59" i="3"/>
  <c r="B60" i="3"/>
  <c r="B61" i="3"/>
  <c r="B62" i="3"/>
  <c r="B63" i="3"/>
  <c r="B64" i="3"/>
  <c r="D44" i="3"/>
  <c r="D45" i="3"/>
  <c r="D46" i="3"/>
  <c r="D47" i="3"/>
  <c r="D48" i="3"/>
  <c r="D49" i="3"/>
  <c r="D50" i="3"/>
  <c r="D51" i="3"/>
  <c r="D52" i="3"/>
  <c r="D53" i="3"/>
  <c r="D54" i="3"/>
  <c r="D55" i="3"/>
  <c r="D56" i="3"/>
  <c r="D57" i="3"/>
  <c r="D58" i="3"/>
  <c r="D59" i="3"/>
  <c r="D60" i="3"/>
  <c r="D61" i="3"/>
  <c r="D62" i="3"/>
  <c r="D63" i="3"/>
  <c r="D64" i="3"/>
  <c r="N565" i="2"/>
  <c r="N566" i="2"/>
  <c r="N567" i="2"/>
  <c r="N568" i="2"/>
  <c r="N569" i="2"/>
  <c r="N570" i="2"/>
  <c r="N544" i="2"/>
  <c r="N545" i="2"/>
  <c r="N546" i="2"/>
  <c r="N547" i="2"/>
  <c r="N505" i="2"/>
  <c r="N506" i="2"/>
  <c r="N507" i="2"/>
  <c r="N508" i="2"/>
  <c r="N509" i="2"/>
  <c r="N510" i="2"/>
  <c r="N511" i="2"/>
  <c r="N504" i="2"/>
  <c r="N496" i="2"/>
  <c r="N495" i="2"/>
  <c r="N472" i="2"/>
  <c r="N473" i="2"/>
  <c r="N474" i="2"/>
  <c r="N475" i="2"/>
  <c r="N476" i="2"/>
  <c r="N471" i="2"/>
  <c r="N467" i="2"/>
  <c r="N468" i="2"/>
  <c r="N469" i="2"/>
  <c r="N466" i="2"/>
  <c r="N464" i="2"/>
  <c r="N463" i="2"/>
  <c r="N461" i="2"/>
  <c r="N460" i="2"/>
  <c r="N458" i="2"/>
  <c r="Q457" i="2" s="1"/>
  <c r="N455" i="2"/>
  <c r="N456" i="2"/>
  <c r="N454" i="2"/>
  <c r="N450" i="2"/>
  <c r="N451" i="2"/>
  <c r="N452" i="2"/>
  <c r="N449" i="2"/>
  <c r="N440" i="2"/>
  <c r="N441" i="2"/>
  <c r="N442" i="2"/>
  <c r="N443" i="2"/>
  <c r="N444" i="2"/>
  <c r="N445" i="2"/>
  <c r="N446" i="2"/>
  <c r="N447" i="2"/>
  <c r="N439" i="2"/>
  <c r="N431" i="2"/>
  <c r="N432" i="2"/>
  <c r="N433" i="2"/>
  <c r="N434" i="2"/>
  <c r="N435" i="2"/>
  <c r="N436" i="2"/>
  <c r="N430" i="2"/>
  <c r="N424" i="2"/>
  <c r="N425" i="2"/>
  <c r="N426" i="2"/>
  <c r="N427" i="2"/>
  <c r="N428" i="2"/>
  <c r="N423" i="2"/>
  <c r="N417" i="2"/>
  <c r="N418" i="2"/>
  <c r="N419" i="2"/>
  <c r="N420" i="2"/>
  <c r="N421" i="2"/>
  <c r="N416" i="2"/>
  <c r="N413" i="2"/>
  <c r="N412" i="2"/>
  <c r="N407" i="2"/>
  <c r="N408" i="2"/>
  <c r="N409" i="2"/>
  <c r="N410" i="2"/>
  <c r="N406" i="2"/>
  <c r="N400" i="2"/>
  <c r="N401" i="2"/>
  <c r="N402" i="2"/>
  <c r="N403" i="2"/>
  <c r="N404" i="2"/>
  <c r="N399" i="2"/>
  <c r="N390" i="2"/>
  <c r="N391" i="2"/>
  <c r="N392" i="2"/>
  <c r="N393" i="2"/>
  <c r="N394" i="2"/>
  <c r="N395" i="2"/>
  <c r="N396" i="2"/>
  <c r="N397" i="2"/>
  <c r="N389" i="2"/>
  <c r="N384" i="2"/>
  <c r="N385" i="2"/>
  <c r="N386" i="2"/>
  <c r="N387" i="2"/>
  <c r="N379" i="2"/>
  <c r="N380" i="2"/>
  <c r="N381" i="2"/>
  <c r="N382" i="2"/>
  <c r="N383" i="2"/>
  <c r="N378" i="2"/>
  <c r="N376" i="2"/>
  <c r="N373" i="2"/>
  <c r="P372" i="2" s="1"/>
  <c r="N363" i="2"/>
  <c r="N364" i="2"/>
  <c r="N365" i="2"/>
  <c r="N366" i="2"/>
  <c r="N367" i="2"/>
  <c r="N368" i="2"/>
  <c r="N369" i="2"/>
  <c r="N370" i="2"/>
  <c r="N371" i="2"/>
  <c r="N362" i="2"/>
  <c r="N359" i="2"/>
  <c r="N360" i="2"/>
  <c r="N358" i="2"/>
  <c r="N353" i="2"/>
  <c r="N354" i="2"/>
  <c r="N355" i="2"/>
  <c r="N356" i="2"/>
  <c r="N352" i="2"/>
  <c r="N342" i="2"/>
  <c r="N343" i="2"/>
  <c r="N344" i="2"/>
  <c r="N345" i="2"/>
  <c r="N346" i="2"/>
  <c r="N347" i="2"/>
  <c r="N348" i="2"/>
  <c r="N349" i="2"/>
  <c r="N303" i="2"/>
  <c r="N293" i="2"/>
  <c r="N294" i="2"/>
  <c r="N295" i="2"/>
  <c r="N296" i="2"/>
  <c r="N297" i="2"/>
  <c r="N298" i="2"/>
  <c r="N299" i="2"/>
  <c r="N300" i="2"/>
  <c r="N301" i="2"/>
  <c r="N302" i="2"/>
  <c r="N292" i="2"/>
  <c r="N287" i="2"/>
  <c r="N288" i="2"/>
  <c r="N289" i="2"/>
  <c r="N290" i="2"/>
  <c r="N282" i="2"/>
  <c r="N283" i="2"/>
  <c r="N284" i="2"/>
  <c r="N285" i="2"/>
  <c r="N286" i="2"/>
  <c r="N272" i="2"/>
  <c r="N273" i="2"/>
  <c r="N274" i="2"/>
  <c r="N275" i="2"/>
  <c r="N276" i="2"/>
  <c r="N277" i="2"/>
  <c r="N278" i="2"/>
  <c r="N267" i="2"/>
  <c r="N265" i="2"/>
  <c r="N260" i="2"/>
  <c r="P259" i="2" s="1"/>
  <c r="N214" i="2"/>
  <c r="N215" i="2"/>
  <c r="N216" i="2"/>
  <c r="N219" i="2"/>
  <c r="N220" i="2"/>
  <c r="N221" i="2"/>
  <c r="N222" i="2"/>
  <c r="N223" i="2"/>
  <c r="N224" i="2"/>
  <c r="N227" i="2"/>
  <c r="N228" i="2"/>
  <c r="N231" i="2"/>
  <c r="N232" i="2"/>
  <c r="N233" i="2"/>
  <c r="N234" i="2"/>
  <c r="N237" i="2"/>
  <c r="N238" i="2"/>
  <c r="N239" i="2"/>
  <c r="N240" i="2"/>
  <c r="N241" i="2"/>
  <c r="N242" i="2"/>
  <c r="N243" i="2"/>
  <c r="N236" i="2"/>
  <c r="N230" i="2"/>
  <c r="N226" i="2"/>
  <c r="N218" i="2"/>
  <c r="N213" i="2"/>
  <c r="N210" i="2"/>
  <c r="P209" i="2" s="1"/>
  <c r="N208" i="2"/>
  <c r="P207" i="2" s="1"/>
  <c r="N206" i="2"/>
  <c r="Q205" i="2" s="1"/>
  <c r="N203" i="2"/>
  <c r="N204" i="2"/>
  <c r="N195" i="2"/>
  <c r="N196" i="2"/>
  <c r="N197" i="2"/>
  <c r="N198" i="2"/>
  <c r="N194" i="2"/>
  <c r="N135" i="2"/>
  <c r="N136" i="2"/>
  <c r="N137" i="2"/>
  <c r="N138" i="2"/>
  <c r="N139" i="2"/>
  <c r="N140" i="2"/>
  <c r="N141" i="2"/>
  <c r="N142" i="2"/>
  <c r="N143" i="2"/>
  <c r="N144" i="2"/>
  <c r="N145" i="2"/>
  <c r="N146" i="2"/>
  <c r="N147" i="2"/>
  <c r="N148" i="2"/>
  <c r="N149" i="2"/>
  <c r="N126" i="2"/>
  <c r="N127" i="2"/>
  <c r="N128" i="2"/>
  <c r="N129" i="2"/>
  <c r="N130" i="2"/>
  <c r="N131" i="2"/>
  <c r="N125" i="2"/>
  <c r="N105" i="2"/>
  <c r="N106" i="2"/>
  <c r="N107" i="2"/>
  <c r="N108" i="2"/>
  <c r="N109" i="2"/>
  <c r="N110" i="2"/>
  <c r="N111" i="2"/>
  <c r="N112" i="2"/>
  <c r="N113" i="2"/>
  <c r="N114" i="2"/>
  <c r="N115" i="2"/>
  <c r="N116" i="2"/>
  <c r="N117" i="2"/>
  <c r="N118" i="2"/>
  <c r="N119" i="2"/>
  <c r="N120" i="2"/>
  <c r="N121" i="2"/>
  <c r="N122" i="2"/>
  <c r="N123" i="2"/>
  <c r="N74" i="2"/>
  <c r="N75" i="2"/>
  <c r="N76" i="2"/>
  <c r="N77" i="2"/>
  <c r="N78" i="2"/>
  <c r="N79" i="2"/>
  <c r="N57" i="2"/>
  <c r="N58" i="2"/>
  <c r="N56" i="2"/>
  <c r="N42" i="2"/>
  <c r="N43" i="2"/>
  <c r="N44" i="2"/>
  <c r="N45" i="2"/>
  <c r="N46" i="2"/>
  <c r="N47" i="2"/>
  <c r="N48" i="2"/>
  <c r="N49" i="2"/>
  <c r="N50" i="2"/>
  <c r="N26" i="2"/>
  <c r="N27" i="2"/>
  <c r="N28" i="2"/>
  <c r="N29" i="2"/>
  <c r="N30" i="2"/>
  <c r="N31" i="2"/>
  <c r="N32" i="2"/>
  <c r="N33" i="2"/>
  <c r="N34" i="2"/>
  <c r="N35" i="2"/>
  <c r="N36" i="2"/>
  <c r="N37" i="2"/>
  <c r="N15" i="2"/>
  <c r="N16" i="2"/>
  <c r="N17" i="2"/>
  <c r="N18" i="2"/>
  <c r="N19" i="2"/>
  <c r="N20" i="2"/>
  <c r="N21" i="2"/>
  <c r="N22" i="2"/>
  <c r="N23" i="2"/>
  <c r="I563" i="2"/>
  <c r="F78" i="3" s="1"/>
  <c r="J563" i="2"/>
  <c r="G78" i="3" s="1"/>
  <c r="K563" i="2"/>
  <c r="H78" i="3" s="1"/>
  <c r="H563" i="2"/>
  <c r="E78" i="3" s="1"/>
  <c r="I548" i="2"/>
  <c r="F77" i="3" s="1"/>
  <c r="J548" i="2"/>
  <c r="G77" i="3" s="1"/>
  <c r="K548" i="2"/>
  <c r="H77" i="3" s="1"/>
  <c r="H548" i="2"/>
  <c r="E77" i="3" s="1"/>
  <c r="I542" i="2"/>
  <c r="F76" i="3" s="1"/>
  <c r="J542" i="2"/>
  <c r="G76" i="3" s="1"/>
  <c r="K542" i="2"/>
  <c r="H76" i="3" s="1"/>
  <c r="H542" i="2"/>
  <c r="E76" i="3" s="1"/>
  <c r="I524" i="2"/>
  <c r="F75" i="3" s="1"/>
  <c r="J524" i="2"/>
  <c r="G75" i="3" s="1"/>
  <c r="K524" i="2"/>
  <c r="H75" i="3" s="1"/>
  <c r="H524" i="2"/>
  <c r="E75" i="3" s="1"/>
  <c r="I517" i="2"/>
  <c r="F74" i="3" s="1"/>
  <c r="J517" i="2"/>
  <c r="G74" i="3" s="1"/>
  <c r="K517" i="2"/>
  <c r="H74" i="3" s="1"/>
  <c r="H517" i="2"/>
  <c r="E74" i="3" s="1"/>
  <c r="I513" i="2"/>
  <c r="F73" i="3" s="1"/>
  <c r="J513" i="2"/>
  <c r="G73" i="3" s="1"/>
  <c r="K513" i="2"/>
  <c r="H73" i="3" s="1"/>
  <c r="H513" i="2"/>
  <c r="E73" i="3" s="1"/>
  <c r="I503" i="2"/>
  <c r="F72" i="3" s="1"/>
  <c r="J503" i="2"/>
  <c r="G72" i="3" s="1"/>
  <c r="K503" i="2"/>
  <c r="H72" i="3" s="1"/>
  <c r="H503" i="2"/>
  <c r="E72" i="3" s="1"/>
  <c r="I494" i="2"/>
  <c r="F70" i="3" s="1"/>
  <c r="J494" i="2"/>
  <c r="G70" i="3" s="1"/>
  <c r="K494" i="2"/>
  <c r="H70" i="3" s="1"/>
  <c r="H494" i="2"/>
  <c r="E70" i="3" s="1"/>
  <c r="I479" i="2"/>
  <c r="F69" i="3" s="1"/>
  <c r="J479" i="2"/>
  <c r="G69" i="3" s="1"/>
  <c r="K479" i="2"/>
  <c r="H69" i="3" s="1"/>
  <c r="H479" i="2"/>
  <c r="E69" i="3" s="1"/>
  <c r="I470" i="2"/>
  <c r="F68" i="3" s="1"/>
  <c r="J470" i="2"/>
  <c r="G68" i="3" s="1"/>
  <c r="K470" i="2"/>
  <c r="H68" i="3" s="1"/>
  <c r="H470" i="2"/>
  <c r="E68" i="3" s="1"/>
  <c r="I465" i="2"/>
  <c r="F67" i="3" s="1"/>
  <c r="J465" i="2"/>
  <c r="G67" i="3" s="1"/>
  <c r="K465" i="2"/>
  <c r="H67" i="3" s="1"/>
  <c r="H465" i="2"/>
  <c r="E67" i="3" s="1"/>
  <c r="I462" i="2"/>
  <c r="F66" i="3" s="1"/>
  <c r="J462" i="2"/>
  <c r="G66" i="3" s="1"/>
  <c r="K462" i="2"/>
  <c r="H66" i="3" s="1"/>
  <c r="H462" i="2"/>
  <c r="E66" i="3" s="1"/>
  <c r="I459" i="2"/>
  <c r="F65" i="3" s="1"/>
  <c r="J459" i="2"/>
  <c r="G65" i="3" s="1"/>
  <c r="K459" i="2"/>
  <c r="H65" i="3" s="1"/>
  <c r="H459" i="2"/>
  <c r="E65" i="3" s="1"/>
  <c r="I457" i="2"/>
  <c r="F64" i="3" s="1"/>
  <c r="J457" i="2"/>
  <c r="G64" i="3" s="1"/>
  <c r="K457" i="2"/>
  <c r="H64" i="3" s="1"/>
  <c r="H457" i="2"/>
  <c r="E64" i="3" s="1"/>
  <c r="I453" i="2"/>
  <c r="F63" i="3" s="1"/>
  <c r="J453" i="2"/>
  <c r="G63" i="3" s="1"/>
  <c r="K453" i="2"/>
  <c r="H63" i="3" s="1"/>
  <c r="H453" i="2"/>
  <c r="E63" i="3" s="1"/>
  <c r="I448" i="2"/>
  <c r="F62" i="3" s="1"/>
  <c r="J448" i="2"/>
  <c r="G62" i="3" s="1"/>
  <c r="K448" i="2"/>
  <c r="H62" i="3" s="1"/>
  <c r="H448" i="2"/>
  <c r="E62" i="3" s="1"/>
  <c r="I438" i="2"/>
  <c r="F61" i="3" s="1"/>
  <c r="J438" i="2"/>
  <c r="G61" i="3" s="1"/>
  <c r="K438" i="2"/>
  <c r="H61" i="3" s="1"/>
  <c r="H438" i="2"/>
  <c r="E61" i="3" s="1"/>
  <c r="I429" i="2"/>
  <c r="F60" i="3" s="1"/>
  <c r="J429" i="2"/>
  <c r="G60" i="3" s="1"/>
  <c r="K429" i="2"/>
  <c r="H60" i="3" s="1"/>
  <c r="H429" i="2"/>
  <c r="E60" i="3" s="1"/>
  <c r="I422" i="2"/>
  <c r="F59" i="3" s="1"/>
  <c r="J422" i="2"/>
  <c r="G59" i="3" s="1"/>
  <c r="K422" i="2"/>
  <c r="H59" i="3" s="1"/>
  <c r="H422" i="2"/>
  <c r="E59" i="3" s="1"/>
  <c r="I415" i="2"/>
  <c r="F58" i="3" s="1"/>
  <c r="J415" i="2"/>
  <c r="G58" i="3" s="1"/>
  <c r="K415" i="2"/>
  <c r="H58" i="3" s="1"/>
  <c r="H415" i="2"/>
  <c r="E58" i="3" s="1"/>
  <c r="I411" i="2"/>
  <c r="F57" i="3" s="1"/>
  <c r="J411" i="2"/>
  <c r="G57" i="3" s="1"/>
  <c r="K411" i="2"/>
  <c r="H57" i="3" s="1"/>
  <c r="H411" i="2"/>
  <c r="E57" i="3" s="1"/>
  <c r="I405" i="2"/>
  <c r="F56" i="3" s="1"/>
  <c r="J405" i="2"/>
  <c r="G56" i="3" s="1"/>
  <c r="K405" i="2"/>
  <c r="H56" i="3" s="1"/>
  <c r="H405" i="2"/>
  <c r="E56" i="3" s="1"/>
  <c r="I398" i="2"/>
  <c r="F55" i="3" s="1"/>
  <c r="J398" i="2"/>
  <c r="G55" i="3" s="1"/>
  <c r="K398" i="2"/>
  <c r="H55" i="3" s="1"/>
  <c r="H398" i="2"/>
  <c r="E55" i="3" s="1"/>
  <c r="I388" i="2"/>
  <c r="F54" i="3" s="1"/>
  <c r="J388" i="2"/>
  <c r="G54" i="3" s="1"/>
  <c r="K388" i="2"/>
  <c r="H54" i="3" s="1"/>
  <c r="H388" i="2"/>
  <c r="E54" i="3" s="1"/>
  <c r="J377" i="2"/>
  <c r="G53" i="3" s="1"/>
  <c r="I377" i="2"/>
  <c r="F53" i="3" s="1"/>
  <c r="H377" i="2"/>
  <c r="E53" i="3" s="1"/>
  <c r="K377" i="2"/>
  <c r="H53" i="3" s="1"/>
  <c r="I375" i="2"/>
  <c r="F52" i="3" s="1"/>
  <c r="J375" i="2"/>
  <c r="G52" i="3" s="1"/>
  <c r="K375" i="2"/>
  <c r="H52" i="3" s="1"/>
  <c r="H375" i="2"/>
  <c r="E52" i="3" s="1"/>
  <c r="I372" i="2"/>
  <c r="F51" i="3" s="1"/>
  <c r="J372" i="2"/>
  <c r="G51" i="3" s="1"/>
  <c r="K372" i="2"/>
  <c r="H51" i="3" s="1"/>
  <c r="H372" i="2"/>
  <c r="E51" i="3" s="1"/>
  <c r="I361" i="2"/>
  <c r="F50" i="3" s="1"/>
  <c r="J361" i="2"/>
  <c r="G50" i="3" s="1"/>
  <c r="K361" i="2"/>
  <c r="H50" i="3" s="1"/>
  <c r="H361" i="2"/>
  <c r="E50" i="3" s="1"/>
  <c r="I357" i="2"/>
  <c r="F49" i="3" s="1"/>
  <c r="J357" i="2"/>
  <c r="G49" i="3" s="1"/>
  <c r="K357" i="2"/>
  <c r="H49" i="3" s="1"/>
  <c r="H357" i="2"/>
  <c r="E49" i="3" s="1"/>
  <c r="I351" i="2"/>
  <c r="F48" i="3" s="1"/>
  <c r="J351" i="2"/>
  <c r="G48" i="3" s="1"/>
  <c r="K351" i="2"/>
  <c r="H48" i="3" s="1"/>
  <c r="H351" i="2"/>
  <c r="E48" i="3" s="1"/>
  <c r="I332" i="2"/>
  <c r="F47" i="3" s="1"/>
  <c r="J332" i="2"/>
  <c r="G47" i="3" s="1"/>
  <c r="K332" i="2"/>
  <c r="H47" i="3" s="1"/>
  <c r="H332" i="2"/>
  <c r="E47" i="3" s="1"/>
  <c r="I328" i="2"/>
  <c r="F46" i="3" s="1"/>
  <c r="J328" i="2"/>
  <c r="G46" i="3" s="1"/>
  <c r="K328" i="2"/>
  <c r="H46" i="3" s="1"/>
  <c r="H328" i="2"/>
  <c r="E46" i="3" s="1"/>
  <c r="I322" i="2"/>
  <c r="F45" i="3" s="1"/>
  <c r="J322" i="2"/>
  <c r="G45" i="3" s="1"/>
  <c r="K322" i="2"/>
  <c r="H45" i="3" s="1"/>
  <c r="H322" i="2"/>
  <c r="E45" i="3" s="1"/>
  <c r="H320" i="2"/>
  <c r="E44" i="3" s="1"/>
  <c r="I313" i="2"/>
  <c r="J313" i="2"/>
  <c r="K313" i="2"/>
  <c r="H313" i="2"/>
  <c r="I311" i="2"/>
  <c r="J311" i="2"/>
  <c r="K311" i="2"/>
  <c r="H311" i="2"/>
  <c r="I304" i="2"/>
  <c r="J304" i="2"/>
  <c r="K304" i="2"/>
  <c r="H304" i="2"/>
  <c r="I291" i="2"/>
  <c r="J291" i="2"/>
  <c r="K291" i="2"/>
  <c r="H291" i="2"/>
  <c r="I280" i="2"/>
  <c r="J280" i="2"/>
  <c r="K280" i="2"/>
  <c r="H280" i="2"/>
  <c r="I270" i="2"/>
  <c r="J270" i="2"/>
  <c r="K270" i="2"/>
  <c r="H270" i="2"/>
  <c r="I266" i="2"/>
  <c r="J266" i="2"/>
  <c r="K266" i="2"/>
  <c r="H266" i="2"/>
  <c r="I262" i="2"/>
  <c r="J262" i="2"/>
  <c r="K262" i="2"/>
  <c r="H262" i="2"/>
  <c r="I259" i="2"/>
  <c r="J259" i="2"/>
  <c r="K259" i="2"/>
  <c r="H259" i="2"/>
  <c r="I256" i="2"/>
  <c r="J256" i="2"/>
  <c r="K256" i="2"/>
  <c r="H256" i="2"/>
  <c r="H245" i="2"/>
  <c r="I245" i="2"/>
  <c r="J245" i="2"/>
  <c r="K245" i="2"/>
  <c r="I235" i="2"/>
  <c r="J235" i="2"/>
  <c r="K235" i="2"/>
  <c r="H235" i="2"/>
  <c r="I229" i="2"/>
  <c r="J229" i="2"/>
  <c r="K229" i="2"/>
  <c r="H229" i="2"/>
  <c r="I225" i="2"/>
  <c r="J225" i="2"/>
  <c r="K225" i="2"/>
  <c r="H225" i="2"/>
  <c r="I217" i="2"/>
  <c r="J217" i="2"/>
  <c r="K217" i="2"/>
  <c r="H217" i="2"/>
  <c r="I212" i="2"/>
  <c r="J212" i="2"/>
  <c r="K212" i="2"/>
  <c r="H212" i="2"/>
  <c r="K209" i="2"/>
  <c r="J209" i="2"/>
  <c r="I209" i="2"/>
  <c r="H209" i="2"/>
  <c r="K207" i="2"/>
  <c r="J207" i="2"/>
  <c r="I207" i="2"/>
  <c r="H207" i="2"/>
  <c r="I205" i="2"/>
  <c r="J205" i="2"/>
  <c r="K205" i="2"/>
  <c r="H205" i="2"/>
  <c r="H201" i="2"/>
  <c r="I201" i="2"/>
  <c r="J201" i="2"/>
  <c r="K201" i="2"/>
  <c r="I193" i="2"/>
  <c r="J193" i="2"/>
  <c r="K193" i="2"/>
  <c r="H193" i="2"/>
  <c r="I185" i="2"/>
  <c r="J185" i="2"/>
  <c r="K185" i="2"/>
  <c r="H185" i="2"/>
  <c r="I174" i="2"/>
  <c r="J174" i="2"/>
  <c r="K174" i="2"/>
  <c r="H174" i="2"/>
  <c r="I165" i="2"/>
  <c r="J165" i="2"/>
  <c r="K165" i="2"/>
  <c r="H165" i="2"/>
  <c r="I160" i="2"/>
  <c r="J160" i="2"/>
  <c r="K160" i="2"/>
  <c r="H160" i="2"/>
  <c r="I155" i="2"/>
  <c r="J155" i="2"/>
  <c r="K155" i="2"/>
  <c r="H155" i="2"/>
  <c r="I150" i="2"/>
  <c r="J150" i="2"/>
  <c r="K150" i="2"/>
  <c r="H150" i="2"/>
  <c r="I133" i="2"/>
  <c r="J133" i="2"/>
  <c r="K133" i="2"/>
  <c r="H133" i="2"/>
  <c r="I124" i="2"/>
  <c r="J124" i="2"/>
  <c r="K124" i="2"/>
  <c r="H124" i="2"/>
  <c r="I103" i="2"/>
  <c r="J103" i="2"/>
  <c r="K103" i="2"/>
  <c r="H103" i="2"/>
  <c r="I80" i="2"/>
  <c r="J80" i="2"/>
  <c r="K80" i="2"/>
  <c r="H80" i="2"/>
  <c r="I72" i="2"/>
  <c r="J72" i="2"/>
  <c r="K72" i="2"/>
  <c r="H72" i="2"/>
  <c r="I67" i="2"/>
  <c r="J67" i="2"/>
  <c r="K67" i="2"/>
  <c r="H67" i="2"/>
  <c r="I60" i="2"/>
  <c r="J60" i="2"/>
  <c r="K60" i="2"/>
  <c r="H60" i="2"/>
  <c r="I55" i="2"/>
  <c r="J55" i="2"/>
  <c r="K55" i="2"/>
  <c r="H55" i="2"/>
  <c r="H40" i="2"/>
  <c r="H24" i="2"/>
  <c r="H8" i="2"/>
  <c r="I24" i="2"/>
  <c r="J24" i="2"/>
  <c r="K24" i="2"/>
  <c r="I13" i="2"/>
  <c r="J13" i="2"/>
  <c r="K13" i="2"/>
  <c r="H13" i="2"/>
  <c r="I8" i="2"/>
  <c r="J8" i="2"/>
  <c r="K8" i="2"/>
  <c r="I5" i="2"/>
  <c r="J5" i="2"/>
  <c r="K5" i="2"/>
  <c r="H5" i="2"/>
  <c r="Q497" i="2" l="1"/>
  <c r="O498" i="2"/>
  <c r="Q357" i="2"/>
  <c r="P497" i="2"/>
  <c r="R497" i="2" s="1"/>
  <c r="I71" i="3" s="1"/>
  <c r="J71" i="3" s="1"/>
  <c r="Q291" i="2"/>
  <c r="Q503" i="2"/>
  <c r="Q209" i="2"/>
  <c r="R209" i="2" s="1"/>
  <c r="Q372" i="2"/>
  <c r="Q494" i="2"/>
  <c r="P229" i="2"/>
  <c r="Q207" i="2"/>
  <c r="R207" i="2" s="1"/>
  <c r="Q235" i="2"/>
  <c r="Q124" i="2"/>
  <c r="P212" i="2"/>
  <c r="Q193" i="2"/>
  <c r="Q217" i="2"/>
  <c r="P235" i="2"/>
  <c r="Q225" i="2"/>
  <c r="P291" i="2"/>
  <c r="P193" i="2"/>
  <c r="Q212" i="2"/>
  <c r="P225" i="2"/>
  <c r="R225" i="2" s="1"/>
  <c r="Q229" i="2"/>
  <c r="P124" i="2"/>
  <c r="P205" i="2"/>
  <c r="R205" i="2" s="1"/>
  <c r="P217" i="2"/>
  <c r="P438" i="2"/>
  <c r="Q453" i="2"/>
  <c r="Q351" i="2"/>
  <c r="Q361" i="2"/>
  <c r="Q398" i="2"/>
  <c r="P411" i="2"/>
  <c r="P422" i="2"/>
  <c r="P453" i="2"/>
  <c r="P361" i="2"/>
  <c r="Q470" i="2"/>
  <c r="Q377" i="2"/>
  <c r="P388" i="2"/>
  <c r="Q405" i="2"/>
  <c r="P415" i="2"/>
  <c r="Q429" i="2"/>
  <c r="Q448" i="2"/>
  <c r="Q465" i="2"/>
  <c r="Q55" i="2"/>
  <c r="P357" i="2"/>
  <c r="P377" i="2"/>
  <c r="P405" i="2"/>
  <c r="Q438" i="2"/>
  <c r="P459" i="2"/>
  <c r="P55" i="2"/>
  <c r="Q388" i="2"/>
  <c r="P398" i="2"/>
  <c r="Q411" i="2"/>
  <c r="Q415" i="2"/>
  <c r="Q422" i="2"/>
  <c r="P429" i="2"/>
  <c r="P465" i="2"/>
  <c r="P470" i="2"/>
  <c r="P503" i="2"/>
  <c r="P448" i="2"/>
  <c r="P457" i="2"/>
  <c r="Q459" i="2"/>
  <c r="P494" i="2"/>
  <c r="P351" i="2"/>
  <c r="H5" i="3"/>
  <c r="H6" i="3"/>
  <c r="H7"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 i="3"/>
  <c r="G5" i="3"/>
  <c r="G7" i="3"/>
  <c r="G10" i="3"/>
  <c r="G11"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 i="3"/>
  <c r="F5" i="3"/>
  <c r="F7" i="3"/>
  <c r="F11" i="3"/>
  <c r="F13" i="3"/>
  <c r="F14" i="3"/>
  <c r="F15" i="3"/>
  <c r="F16" i="3"/>
  <c r="F17" i="3"/>
  <c r="F18" i="3"/>
  <c r="F19" i="3"/>
  <c r="F20" i="3"/>
  <c r="F21" i="3"/>
  <c r="F22" i="3"/>
  <c r="F23" i="3"/>
  <c r="F24" i="3"/>
  <c r="F26" i="3"/>
  <c r="F27" i="3"/>
  <c r="F28" i="3"/>
  <c r="F29" i="3"/>
  <c r="F30" i="3"/>
  <c r="F31" i="3"/>
  <c r="F32" i="3"/>
  <c r="F33" i="3"/>
  <c r="F34" i="3"/>
  <c r="F35" i="3"/>
  <c r="F36" i="3"/>
  <c r="F37" i="3"/>
  <c r="F38" i="3"/>
  <c r="F39" i="3"/>
  <c r="F40" i="3"/>
  <c r="F41" i="3"/>
  <c r="F42" i="3"/>
  <c r="F4" i="3"/>
  <c r="E5" i="3"/>
  <c r="E7" i="3"/>
  <c r="E8" i="3"/>
  <c r="E10" i="3"/>
  <c r="E11"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 i="3"/>
  <c r="Q462" i="2"/>
  <c r="P462" i="2"/>
  <c r="Q375" i="2"/>
  <c r="P375" i="2"/>
  <c r="R212" i="2" l="1"/>
  <c r="R291" i="2"/>
  <c r="R217" i="2"/>
  <c r="R235" i="2"/>
  <c r="R229" i="2"/>
  <c r="R55" i="2"/>
  <c r="R503" i="2"/>
  <c r="I72" i="3" s="1"/>
  <c r="J72" i="3" s="1"/>
  <c r="R494" i="2"/>
  <c r="I70" i="3" s="1"/>
  <c r="J70" i="3" s="1"/>
  <c r="R438" i="2"/>
  <c r="I61" i="3" s="1"/>
  <c r="J61" i="3" s="1"/>
  <c r="R375" i="2"/>
  <c r="I52" i="3" s="1"/>
  <c r="J52" i="3" s="1"/>
  <c r="R388" i="2"/>
  <c r="I54" i="3" s="1"/>
  <c r="J54" i="3" s="1"/>
  <c r="R422" i="2"/>
  <c r="I59" i="3" s="1"/>
  <c r="J59" i="3" s="1"/>
  <c r="R470" i="2"/>
  <c r="I68" i="3" s="1"/>
  <c r="J68" i="3" s="1"/>
  <c r="R465" i="2"/>
  <c r="I67" i="3" s="1"/>
  <c r="J67" i="3" s="1"/>
  <c r="R377" i="2"/>
  <c r="I53" i="3" s="1"/>
  <c r="J53" i="3" s="1"/>
  <c r="R415" i="2"/>
  <c r="I58" i="3" s="1"/>
  <c r="J58" i="3" s="1"/>
  <c r="R457" i="2"/>
  <c r="I64" i="3" s="1"/>
  <c r="J64" i="3" s="1"/>
  <c r="R462" i="2"/>
  <c r="I66" i="3" s="1"/>
  <c r="J66" i="3" s="1"/>
  <c r="R459" i="2"/>
  <c r="I65" i="3" s="1"/>
  <c r="J65" i="3" s="1"/>
  <c r="R453" i="2"/>
  <c r="I63" i="3" s="1"/>
  <c r="J63" i="3" s="1"/>
  <c r="R448" i="2"/>
  <c r="I62" i="3" s="1"/>
  <c r="J62" i="3" s="1"/>
  <c r="R429" i="2"/>
  <c r="I60" i="3" s="1"/>
  <c r="J60" i="3" s="1"/>
  <c r="R411" i="2"/>
  <c r="I57" i="3" s="1"/>
  <c r="J57" i="3" s="1"/>
  <c r="R405" i="2"/>
  <c r="I56" i="3" s="1"/>
  <c r="J56" i="3" s="1"/>
  <c r="R398" i="2"/>
  <c r="I55" i="3" s="1"/>
  <c r="J55" i="3" s="1"/>
  <c r="O282" i="2"/>
  <c r="N281" i="2"/>
  <c r="Q259" i="2"/>
  <c r="F25" i="3"/>
  <c r="O281" i="2" l="1"/>
  <c r="Q280" i="2"/>
  <c r="P280" i="2"/>
  <c r="R351" i="2"/>
  <c r="I48" i="3" s="1"/>
  <c r="J48" i="3" s="1"/>
  <c r="R361" i="2"/>
  <c r="I50" i="3" s="1"/>
  <c r="J50" i="3" s="1"/>
  <c r="R372" i="2"/>
  <c r="I51" i="3" s="1"/>
  <c r="J51" i="3" s="1"/>
  <c r="R357" i="2"/>
  <c r="I49" i="3" s="1"/>
  <c r="J49" i="3" s="1"/>
  <c r="R259" i="2"/>
  <c r="R280" i="2" l="1"/>
  <c r="I25" i="3"/>
  <c r="I35" i="3"/>
  <c r="O110" i="2"/>
  <c r="N104" i="2"/>
  <c r="O104" i="2" l="1"/>
  <c r="P103" i="2"/>
  <c r="Q103" i="2"/>
  <c r="R193" i="2"/>
  <c r="N9" i="2" l="1"/>
  <c r="N10" i="2"/>
  <c r="N11" i="2"/>
  <c r="N12" i="2"/>
  <c r="N14" i="2"/>
  <c r="N25" i="2"/>
  <c r="N41" i="2"/>
  <c r="N51" i="2"/>
  <c r="N52" i="2"/>
  <c r="N53" i="2"/>
  <c r="N54" i="2"/>
  <c r="N61" i="2"/>
  <c r="N62" i="2"/>
  <c r="N63" i="2"/>
  <c r="N64" i="2"/>
  <c r="N65" i="2"/>
  <c r="N66" i="2"/>
  <c r="N68" i="2"/>
  <c r="N69" i="2"/>
  <c r="N70" i="2"/>
  <c r="N71" i="2"/>
  <c r="N73" i="2"/>
  <c r="N81" i="2"/>
  <c r="N82" i="2"/>
  <c r="N83" i="2"/>
  <c r="N84" i="2"/>
  <c r="N85" i="2"/>
  <c r="N86" i="2"/>
  <c r="N87" i="2"/>
  <c r="N88" i="2"/>
  <c r="N89" i="2"/>
  <c r="N90" i="2"/>
  <c r="N91" i="2"/>
  <c r="N92" i="2"/>
  <c r="N93" i="2"/>
  <c r="N94" i="2"/>
  <c r="N95" i="2"/>
  <c r="N96" i="2"/>
  <c r="N97" i="2"/>
  <c r="N98" i="2"/>
  <c r="N99" i="2"/>
  <c r="N100" i="2"/>
  <c r="N134" i="2"/>
  <c r="P133" i="2" s="1"/>
  <c r="N151" i="2"/>
  <c r="N152" i="2"/>
  <c r="N153" i="2"/>
  <c r="N154" i="2"/>
  <c r="N156" i="2"/>
  <c r="N157" i="2"/>
  <c r="N158" i="2"/>
  <c r="N159" i="2"/>
  <c r="N161" i="2"/>
  <c r="N162" i="2"/>
  <c r="N163" i="2"/>
  <c r="N164" i="2"/>
  <c r="N166" i="2"/>
  <c r="N167" i="2"/>
  <c r="N168" i="2"/>
  <c r="N169" i="2"/>
  <c r="N170" i="2"/>
  <c r="N171" i="2"/>
  <c r="N172" i="2"/>
  <c r="N175" i="2"/>
  <c r="N176" i="2"/>
  <c r="N177" i="2"/>
  <c r="N178" i="2"/>
  <c r="N179" i="2"/>
  <c r="N180" i="2"/>
  <c r="N181" i="2"/>
  <c r="N182" i="2"/>
  <c r="N183" i="2"/>
  <c r="N184" i="2"/>
  <c r="N186" i="2"/>
  <c r="N187" i="2"/>
  <c r="N188" i="2"/>
  <c r="N189" i="2"/>
  <c r="N190" i="2"/>
  <c r="N191" i="2"/>
  <c r="N192" i="2"/>
  <c r="N202" i="2"/>
  <c r="N246" i="2"/>
  <c r="N247" i="2"/>
  <c r="N248" i="2"/>
  <c r="N249" i="2"/>
  <c r="N250" i="2"/>
  <c r="N251" i="2"/>
  <c r="N252" i="2"/>
  <c r="N253" i="2"/>
  <c r="N254" i="2"/>
  <c r="N255" i="2"/>
  <c r="N257" i="2"/>
  <c r="N258" i="2"/>
  <c r="N263" i="2"/>
  <c r="N264" i="2"/>
  <c r="N268" i="2"/>
  <c r="N269" i="2"/>
  <c r="N271" i="2"/>
  <c r="N305" i="2"/>
  <c r="N306" i="2"/>
  <c r="N307" i="2"/>
  <c r="N308" i="2"/>
  <c r="N309" i="2"/>
  <c r="N310" i="2"/>
  <c r="N312" i="2"/>
  <c r="N314" i="2"/>
  <c r="N315" i="2"/>
  <c r="N316" i="2"/>
  <c r="N317" i="2"/>
  <c r="N318" i="2"/>
  <c r="N321" i="2"/>
  <c r="N323" i="2"/>
  <c r="N324" i="2"/>
  <c r="N325" i="2"/>
  <c r="N326" i="2"/>
  <c r="N327" i="2"/>
  <c r="N329" i="2"/>
  <c r="N330" i="2"/>
  <c r="N331" i="2"/>
  <c r="N333" i="2"/>
  <c r="N334" i="2"/>
  <c r="N335" i="2"/>
  <c r="N336" i="2"/>
  <c r="N337" i="2"/>
  <c r="N338" i="2"/>
  <c r="N339" i="2"/>
  <c r="N340" i="2"/>
  <c r="N341" i="2"/>
  <c r="N480" i="2"/>
  <c r="N481" i="2"/>
  <c r="N482" i="2"/>
  <c r="N483" i="2"/>
  <c r="N484" i="2"/>
  <c r="N485" i="2"/>
  <c r="N486" i="2"/>
  <c r="N487" i="2"/>
  <c r="N488" i="2"/>
  <c r="N489" i="2"/>
  <c r="N490" i="2"/>
  <c r="N491" i="2"/>
  <c r="N492" i="2"/>
  <c r="N514" i="2"/>
  <c r="N515" i="2"/>
  <c r="N516" i="2"/>
  <c r="N518" i="2"/>
  <c r="N519" i="2"/>
  <c r="N520" i="2"/>
  <c r="N521" i="2"/>
  <c r="N522" i="2"/>
  <c r="N523" i="2"/>
  <c r="N525" i="2"/>
  <c r="N526" i="2"/>
  <c r="N527" i="2"/>
  <c r="N528" i="2"/>
  <c r="N529" i="2"/>
  <c r="N530" i="2"/>
  <c r="N531" i="2"/>
  <c r="N532" i="2"/>
  <c r="N533" i="2"/>
  <c r="N534" i="2"/>
  <c r="N535" i="2"/>
  <c r="N536" i="2"/>
  <c r="N537" i="2"/>
  <c r="N538" i="2"/>
  <c r="N539" i="2"/>
  <c r="N540" i="2"/>
  <c r="N543" i="2"/>
  <c r="N549" i="2"/>
  <c r="N550" i="2"/>
  <c r="N551" i="2"/>
  <c r="N552" i="2"/>
  <c r="N553" i="2"/>
  <c r="N554" i="2"/>
  <c r="N555" i="2"/>
  <c r="N556" i="2"/>
  <c r="N557" i="2"/>
  <c r="N558" i="2"/>
  <c r="N559" i="2"/>
  <c r="N560" i="2"/>
  <c r="N561" i="2"/>
  <c r="N562" i="2"/>
  <c r="N564" i="2"/>
  <c r="N7" i="2"/>
  <c r="N6" i="2"/>
  <c r="Q5" i="2" l="1"/>
  <c r="P5" i="2"/>
  <c r="P266" i="2"/>
  <c r="P256" i="2"/>
  <c r="Q201" i="2"/>
  <c r="P201" i="2"/>
  <c r="P165" i="2"/>
  <c r="P160" i="2"/>
  <c r="P155" i="2"/>
  <c r="P150" i="2"/>
  <c r="P174" i="2"/>
  <c r="Q270" i="2"/>
  <c r="P270" i="2"/>
  <c r="P262" i="2"/>
  <c r="O263" i="2"/>
  <c r="Q262" i="2"/>
  <c r="Q245" i="2"/>
  <c r="P245" i="2"/>
  <c r="P185" i="2"/>
  <c r="Q311" i="2"/>
  <c r="P311" i="2"/>
  <c r="P60" i="2"/>
  <c r="Q60" i="2"/>
  <c r="Q517" i="2"/>
  <c r="P517" i="2"/>
  <c r="P328" i="2"/>
  <c r="Q542" i="2"/>
  <c r="P542" i="2"/>
  <c r="O543" i="2"/>
  <c r="P524" i="2"/>
  <c r="Q524" i="2"/>
  <c r="Q332" i="2"/>
  <c r="P332" i="2"/>
  <c r="P322" i="2"/>
  <c r="Q80" i="2"/>
  <c r="P80" i="2"/>
  <c r="Q40" i="2"/>
  <c r="P40" i="2"/>
  <c r="Q548" i="2"/>
  <c r="P548" i="2"/>
  <c r="Q479" i="2"/>
  <c r="P479" i="2"/>
  <c r="P563" i="2"/>
  <c r="Q563" i="2"/>
  <c r="P513" i="2"/>
  <c r="Q513" i="2"/>
  <c r="Q304" i="2"/>
  <c r="P304" i="2"/>
  <c r="Q72" i="2"/>
  <c r="P72" i="2"/>
  <c r="Q67" i="2"/>
  <c r="P67" i="2"/>
  <c r="Q24" i="2"/>
  <c r="P24" i="2"/>
  <c r="Q313" i="2"/>
  <c r="P313" i="2"/>
  <c r="Q13" i="2"/>
  <c r="P13" i="2"/>
  <c r="Q8" i="2"/>
  <c r="P8" i="2"/>
  <c r="Q256" i="2"/>
  <c r="R5" i="2" l="1"/>
  <c r="R13" i="2"/>
  <c r="R60" i="2"/>
  <c r="R8" i="2"/>
  <c r="R67" i="2"/>
  <c r="R256" i="2"/>
  <c r="R124" i="2"/>
  <c r="I15" i="3" s="1"/>
  <c r="P320" i="2" l="1"/>
  <c r="Q185" i="2"/>
  <c r="Q174" i="2"/>
  <c r="E12" i="3"/>
  <c r="Q133" i="2"/>
  <c r="G9" i="3"/>
  <c r="H9" i="3"/>
  <c r="E9" i="3"/>
  <c r="I40" i="2"/>
  <c r="F8" i="3" s="1"/>
  <c r="J40" i="2"/>
  <c r="G8" i="3" s="1"/>
  <c r="K40" i="2"/>
  <c r="H8" i="3" s="1"/>
  <c r="F6" i="3"/>
  <c r="G6" i="3"/>
  <c r="E6" i="3"/>
  <c r="F9" i="3" l="1"/>
  <c r="F10" i="3"/>
  <c r="G12" i="3"/>
  <c r="F12" i="3"/>
  <c r="N174" i="2"/>
  <c r="I4" i="3"/>
  <c r="P477" i="2" l="1"/>
  <c r="Q477" i="2" s="1"/>
  <c r="R477" i="2" s="1"/>
  <c r="P478" i="2"/>
  <c r="Q478" i="2" s="1"/>
  <c r="R478" i="2" s="1"/>
  <c r="O488" i="2" l="1"/>
  <c r="O18" i="2" l="1"/>
  <c r="O560" i="2"/>
  <c r="O561" i="2"/>
  <c r="O562" i="2"/>
  <c r="O533" i="2"/>
  <c r="O534" i="2"/>
  <c r="O535" i="2"/>
  <c r="O536" i="2"/>
  <c r="O537" i="2"/>
  <c r="O538" i="2"/>
  <c r="O539" i="2"/>
  <c r="O540" i="2"/>
  <c r="F43" i="3" l="1"/>
  <c r="G43" i="3"/>
  <c r="H43" i="3"/>
  <c r="I320" i="2"/>
  <c r="F44" i="3" s="1"/>
  <c r="J320" i="2"/>
  <c r="G44" i="3" s="1"/>
  <c r="K320" i="2"/>
  <c r="H44" i="3" s="1"/>
  <c r="O528" i="2"/>
  <c r="O527" i="2"/>
  <c r="O277" i="2"/>
  <c r="O337" i="2"/>
  <c r="O481" i="2"/>
  <c r="O491" i="2"/>
  <c r="O556" i="2"/>
  <c r="O257" i="2"/>
  <c r="O258" i="2"/>
  <c r="O249" i="2"/>
  <c r="O251" i="2"/>
  <c r="D4" i="3"/>
  <c r="J25" i="3" l="1"/>
  <c r="O250" i="2"/>
  <c r="O189" i="2"/>
  <c r="O71" i="2"/>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O570" i="2" l="1"/>
  <c r="O569" i="2"/>
  <c r="O559" i="2"/>
  <c r="O558" i="2"/>
  <c r="O557" i="2"/>
  <c r="O555" i="2"/>
  <c r="O554" i="2"/>
  <c r="O553" i="2"/>
  <c r="O552" i="2"/>
  <c r="O551" i="2"/>
  <c r="O550" i="2"/>
  <c r="O532" i="2"/>
  <c r="O530" i="2"/>
  <c r="O529" i="2"/>
  <c r="O526" i="2"/>
  <c r="O525" i="2"/>
  <c r="O523" i="2"/>
  <c r="O521" i="2"/>
  <c r="O520" i="2"/>
  <c r="O519" i="2"/>
  <c r="O516" i="2"/>
  <c r="O515" i="2"/>
  <c r="O492" i="2"/>
  <c r="O490" i="2"/>
  <c r="O489" i="2"/>
  <c r="O487" i="2"/>
  <c r="O486" i="2"/>
  <c r="O485" i="2"/>
  <c r="O484" i="2"/>
  <c r="O483" i="2"/>
  <c r="O482" i="2"/>
  <c r="O341" i="2"/>
  <c r="O340" i="2"/>
  <c r="O339" i="2"/>
  <c r="O338" i="2"/>
  <c r="O336" i="2"/>
  <c r="O335" i="2"/>
  <c r="O334" i="2"/>
  <c r="O331" i="2"/>
  <c r="O330" i="2"/>
  <c r="O327" i="2"/>
  <c r="O326" i="2"/>
  <c r="O325" i="2"/>
  <c r="O324" i="2"/>
  <c r="O318" i="2"/>
  <c r="O317" i="2"/>
  <c r="O316" i="2"/>
  <c r="O315" i="2"/>
  <c r="O310" i="2"/>
  <c r="O309" i="2"/>
  <c r="O308" i="2"/>
  <c r="O307" i="2"/>
  <c r="O306" i="2"/>
  <c r="O276" i="2"/>
  <c r="O275" i="2"/>
  <c r="O273" i="2"/>
  <c r="O272" i="2"/>
  <c r="O269" i="2"/>
  <c r="O268" i="2"/>
  <c r="O264" i="2"/>
  <c r="O255" i="2"/>
  <c r="O254" i="2"/>
  <c r="O253" i="2"/>
  <c r="O252" i="2"/>
  <c r="O248" i="2"/>
  <c r="O247" i="2"/>
  <c r="O192" i="2"/>
  <c r="O191" i="2"/>
  <c r="O190" i="2"/>
  <c r="O188" i="2"/>
  <c r="O187" i="2"/>
  <c r="O184" i="2"/>
  <c r="O183" i="2"/>
  <c r="O182" i="2"/>
  <c r="O181" i="2"/>
  <c r="O178" i="2"/>
  <c r="O177" i="2"/>
  <c r="O176" i="2"/>
  <c r="O172" i="2"/>
  <c r="O171" i="2"/>
  <c r="O170" i="2"/>
  <c r="O169" i="2"/>
  <c r="O168" i="2"/>
  <c r="O167" i="2"/>
  <c r="O164" i="2"/>
  <c r="O163" i="2"/>
  <c r="O162" i="2"/>
  <c r="O159" i="2"/>
  <c r="O158" i="2"/>
  <c r="O157" i="2"/>
  <c r="O154" i="2"/>
  <c r="O153" i="2"/>
  <c r="O152" i="2"/>
  <c r="O149" i="2"/>
  <c r="O148" i="2"/>
  <c r="O147" i="2"/>
  <c r="O146" i="2"/>
  <c r="O145" i="2"/>
  <c r="O144" i="2"/>
  <c r="O143" i="2"/>
  <c r="O142" i="2"/>
  <c r="O141" i="2"/>
  <c r="O140" i="2"/>
  <c r="O139" i="2"/>
  <c r="O138" i="2"/>
  <c r="O136" i="2"/>
  <c r="O134" i="2"/>
  <c r="O117" i="2"/>
  <c r="O114" i="2"/>
  <c r="O113" i="2"/>
  <c r="O112" i="2"/>
  <c r="O111" i="2"/>
  <c r="O109" i="2"/>
  <c r="O108" i="2"/>
  <c r="O107" i="2"/>
  <c r="O106" i="2"/>
  <c r="O100" i="2"/>
  <c r="O99" i="2"/>
  <c r="O98" i="2"/>
  <c r="O97" i="2"/>
  <c r="O96" i="2"/>
  <c r="O95" i="2"/>
  <c r="O94" i="2"/>
  <c r="O93" i="2"/>
  <c r="O92" i="2"/>
  <c r="O91" i="2"/>
  <c r="O90" i="2"/>
  <c r="O89" i="2"/>
  <c r="O88" i="2"/>
  <c r="O87" i="2"/>
  <c r="O86" i="2"/>
  <c r="O85" i="2"/>
  <c r="O84" i="2"/>
  <c r="O83" i="2"/>
  <c r="O82" i="2"/>
  <c r="O77" i="2"/>
  <c r="O75" i="2"/>
  <c r="O74" i="2"/>
  <c r="O70" i="2"/>
  <c r="O69" i="2"/>
  <c r="O68" i="2"/>
  <c r="O66" i="2"/>
  <c r="O65" i="2"/>
  <c r="O64" i="2"/>
  <c r="O63" i="2"/>
  <c r="O54" i="2"/>
  <c r="O53" i="2"/>
  <c r="O52" i="2"/>
  <c r="O51" i="2"/>
  <c r="O49" i="2"/>
  <c r="O48" i="2"/>
  <c r="O47" i="2"/>
  <c r="O46" i="2"/>
  <c r="O45" i="2"/>
  <c r="O44" i="2"/>
  <c r="O43" i="2"/>
  <c r="O42" i="2"/>
  <c r="O17" i="2"/>
  <c r="O16" i="2"/>
  <c r="O15" i="2"/>
  <c r="O12" i="2"/>
  <c r="O11" i="2"/>
  <c r="O7" i="2"/>
  <c r="O81" i="2" l="1"/>
  <c r="O514" i="2"/>
  <c r="O175" i="2"/>
  <c r="O186" i="2"/>
  <c r="O323" i="2"/>
  <c r="Q322" i="2"/>
  <c r="O333" i="2"/>
  <c r="O480" i="2"/>
  <c r="O549" i="2"/>
  <c r="O321" i="2"/>
  <c r="Q320" i="2"/>
  <c r="O151" i="2"/>
  <c r="Q150" i="2"/>
  <c r="O156" i="2"/>
  <c r="Q155" i="2"/>
  <c r="O161" i="2"/>
  <c r="Q160" i="2"/>
  <c r="O166" i="2"/>
  <c r="Q165" i="2"/>
  <c r="O246" i="2"/>
  <c r="O271" i="2"/>
  <c r="O312" i="2"/>
  <c r="O329" i="2"/>
  <c r="Q328" i="2"/>
  <c r="O73" i="2"/>
  <c r="O202" i="2"/>
  <c r="O267" i="2"/>
  <c r="Q266" i="2"/>
  <c r="O314" i="2"/>
  <c r="O518" i="2"/>
  <c r="O564" i="2"/>
  <c r="O531" i="2"/>
  <c r="R524" i="2"/>
  <c r="I75" i="3" s="1"/>
  <c r="J75" i="3" s="1"/>
  <c r="O137" i="2"/>
  <c r="O62" i="2"/>
  <c r="O61" i="2"/>
  <c r="O41" i="2"/>
  <c r="O9" i="2"/>
  <c r="O274" i="2"/>
  <c r="O6" i="2"/>
  <c r="O10" i="2"/>
  <c r="O14" i="2"/>
  <c r="O105" i="2"/>
  <c r="O25" i="2"/>
  <c r="O135" i="2"/>
  <c r="O305" i="2"/>
  <c r="O522" i="2"/>
  <c r="I40" i="3" l="1"/>
  <c r="J40" i="3" s="1"/>
  <c r="R165" i="2"/>
  <c r="R328" i="2"/>
  <c r="I46" i="3" s="1"/>
  <c r="J46" i="3" s="1"/>
  <c r="O2" i="2"/>
  <c r="R320" i="2"/>
  <c r="I44" i="3" s="1"/>
  <c r="J44" i="3" s="1"/>
  <c r="R185" i="2"/>
  <c r="I22" i="3" s="1"/>
  <c r="J22" i="3" s="1"/>
  <c r="R24" i="2"/>
  <c r="R517" i="2"/>
  <c r="I74" i="3" s="1"/>
  <c r="J74" i="3" s="1"/>
  <c r="R72" i="2"/>
  <c r="R311" i="2"/>
  <c r="R332" i="2"/>
  <c r="R174" i="2"/>
  <c r="I21" i="3" s="1"/>
  <c r="J21" i="3" s="1"/>
  <c r="R266" i="2"/>
  <c r="I37" i="3" s="1"/>
  <c r="R150" i="2"/>
  <c r="R262" i="2"/>
  <c r="R513" i="2"/>
  <c r="I73" i="3" s="1"/>
  <c r="J73" i="3" s="1"/>
  <c r="R548" i="2"/>
  <c r="I77" i="3" s="1"/>
  <c r="J77" i="3" s="1"/>
  <c r="R245" i="2"/>
  <c r="R270" i="2"/>
  <c r="R155" i="2"/>
  <c r="J15" i="3" s="1"/>
  <c r="R313" i="2"/>
  <c r="R40" i="2"/>
  <c r="R322" i="2"/>
  <c r="I45" i="3" s="1"/>
  <c r="J45" i="3" s="1"/>
  <c r="R542" i="2"/>
  <c r="I76" i="3" s="1"/>
  <c r="J76" i="3" s="1"/>
  <c r="R80" i="2"/>
  <c r="I13" i="3" s="1"/>
  <c r="R133" i="2"/>
  <c r="R563" i="2"/>
  <c r="I78" i="3" s="1"/>
  <c r="J78" i="3" s="1"/>
  <c r="R201" i="2"/>
  <c r="I24" i="3" s="1"/>
  <c r="J24" i="3" s="1"/>
  <c r="R160" i="2"/>
  <c r="R103" i="2"/>
  <c r="I14" i="3" s="1"/>
  <c r="J4" i="3"/>
  <c r="R479" i="2"/>
  <c r="I69" i="3" s="1"/>
  <c r="J69" i="3" s="1"/>
  <c r="R304" i="2"/>
  <c r="J13" i="3" l="1"/>
  <c r="J37" i="3"/>
  <c r="J14" i="3"/>
  <c r="J35" i="3"/>
  <c r="I47" i="3"/>
  <c r="J47" i="3" s="1"/>
  <c r="I8" i="3"/>
  <c r="J8" i="3" s="1"/>
  <c r="I32" i="3"/>
  <c r="J32" i="3" s="1"/>
  <c r="I43" i="3"/>
  <c r="J43" i="3" s="1"/>
  <c r="I42" i="3"/>
  <c r="J42" i="3" s="1"/>
  <c r="I41" i="3"/>
  <c r="J41" i="3" s="1"/>
  <c r="I39" i="3"/>
  <c r="J39" i="3" s="1"/>
  <c r="I38" i="3"/>
  <c r="J38" i="3" s="1"/>
  <c r="I36" i="3"/>
  <c r="J36" i="3" s="1"/>
  <c r="I34" i="3"/>
  <c r="J34" i="3" s="1"/>
  <c r="I33" i="3"/>
  <c r="J33" i="3" s="1"/>
  <c r="I31" i="3"/>
  <c r="J31" i="3" s="1"/>
  <c r="I30" i="3"/>
  <c r="J30" i="3" s="1"/>
  <c r="I29" i="3"/>
  <c r="J29" i="3" s="1"/>
  <c r="I28" i="3"/>
  <c r="J28" i="3" s="1"/>
  <c r="I27" i="3"/>
  <c r="J27" i="3" s="1"/>
  <c r="I26" i="3"/>
  <c r="J26" i="3" s="1"/>
  <c r="I23" i="3"/>
  <c r="J23" i="3" s="1"/>
  <c r="I20" i="3"/>
  <c r="J20" i="3" s="1"/>
  <c r="I19" i="3"/>
  <c r="J19" i="3" s="1"/>
  <c r="I18" i="3"/>
  <c r="J18" i="3" s="1"/>
  <c r="I17" i="3"/>
  <c r="J17" i="3" s="1"/>
  <c r="I16" i="3"/>
  <c r="J16" i="3" s="1"/>
  <c r="I12" i="3"/>
  <c r="J12" i="3" s="1"/>
  <c r="I5" i="3"/>
  <c r="J5" i="3" s="1"/>
  <c r="I11" i="3"/>
  <c r="J11" i="3" s="1"/>
  <c r="I7" i="3"/>
  <c r="J7" i="3" s="1"/>
  <c r="I6" i="3"/>
  <c r="J6" i="3" s="1"/>
  <c r="I10" i="3"/>
  <c r="J10" i="3" s="1"/>
  <c r="I9" i="3"/>
  <c r="J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4" authorId="0" shapeId="0" xr:uid="{9C418FA1-9B7E-E941-B8E4-0B1A5335D4B6}">
      <text>
        <r>
          <rPr>
            <sz val="10"/>
            <color rgb="FF000000"/>
            <rFont val="Tahoma"/>
            <family val="2"/>
          </rPr>
          <t xml:space="preserve">
</t>
        </r>
        <r>
          <rPr>
            <sz val="10"/>
            <color rgb="FF000000"/>
            <rFont val="Calibri"/>
            <family val="2"/>
          </rPr>
          <t xml:space="preserve">All performance indicators, metrics, objectives, audit results, etc. show stability and  consistently achieve targets. Process is fully documented and implemented. </t>
        </r>
      </text>
    </comment>
    <comment ref="I4" authorId="0" shapeId="0" xr:uid="{CF54BFBA-6FF1-2C47-A2F3-171CFD10DCCF}">
      <text>
        <r>
          <rPr>
            <sz val="10"/>
            <color rgb="FF000000"/>
            <rFont val="Tahoma"/>
            <family val="2"/>
          </rPr>
          <t xml:space="preserve">
</t>
        </r>
        <r>
          <rPr>
            <sz val="10"/>
            <color rgb="FF000000"/>
            <rFont val="Calibri"/>
            <family val="2"/>
          </rPr>
          <t xml:space="preserve">Poor performance/adverse trends, expected results not achieved. Current practices conform but are not documented. Process partially documented or partially implemented.
</t>
        </r>
      </text>
    </comment>
    <comment ref="J4" authorId="0" shapeId="0" xr:uid="{67001567-613A-CF44-A927-53C6606CB6AC}">
      <text>
        <r>
          <rPr>
            <sz val="10"/>
            <color rgb="FF000000"/>
            <rFont val="Tahoma"/>
            <family val="2"/>
          </rPr>
          <t xml:space="preserve">
</t>
        </r>
        <r>
          <rPr>
            <sz val="10"/>
            <color rgb="FF000000"/>
            <rFont val="Calibri"/>
            <family val="2"/>
          </rPr>
          <t xml:space="preserve">Practices are non-conforming, likely to cause safety or regulatory compliance issues. Likely to have a significant adverse effect on customer satisfaction, product quality, the environment, health and safety, delivery, or profitability. Process not implemented, no resources, not documented.
</t>
        </r>
      </text>
    </comment>
    <comment ref="K4" authorId="0" shapeId="0" xr:uid="{2AE7D805-8A9B-4842-9BE8-57336B468E01}">
      <text>
        <r>
          <rPr>
            <sz val="9"/>
            <color rgb="FF000000"/>
            <rFont val="Tahoma"/>
            <family val="2"/>
          </rPr>
          <t xml:space="preserve">
</t>
        </r>
        <r>
          <rPr>
            <sz val="9"/>
            <color rgb="FF000000"/>
            <rFont val="Calibri"/>
            <family val="2"/>
          </rPr>
          <t xml:space="preserve">Minor problems exist, otherwise conforming, minor process or product changes planned. 
</t>
        </r>
        <r>
          <rPr>
            <sz val="9"/>
            <color rgb="FF000000"/>
            <rFont val="Calibri"/>
            <family val="2"/>
          </rPr>
          <t xml:space="preserve">Post audit follow up and review is required to assess new opportunities.
</t>
        </r>
      </text>
    </comment>
  </commentList>
</comments>
</file>

<file path=xl/sharedStrings.xml><?xml version="1.0" encoding="utf-8"?>
<sst xmlns="http://schemas.openxmlformats.org/spreadsheetml/2006/main" count="3155" uniqueCount="1255">
  <si>
    <t>#</t>
  </si>
  <si>
    <t>Table of Contents</t>
  </si>
  <si>
    <t>Audit Scoring Criteria</t>
  </si>
  <si>
    <t>Click Here</t>
  </si>
  <si>
    <t>ISO Integrated Audit Checklist</t>
  </si>
  <si>
    <t>Audit Summary</t>
  </si>
  <si>
    <t>NC and CAPA Log</t>
  </si>
  <si>
    <t>Dashboard</t>
  </si>
  <si>
    <t>ISO IMS Compliance Status</t>
  </si>
  <si>
    <t>Compliance, NCs &amp; OFIs</t>
  </si>
  <si>
    <t>Audit Findings</t>
  </si>
  <si>
    <t>Sub-Clauses Compliance Status</t>
  </si>
  <si>
    <t>Finding</t>
  </si>
  <si>
    <t>Definition/Impact</t>
  </si>
  <si>
    <t>Action/Mitigation</t>
  </si>
  <si>
    <t>Compliant</t>
  </si>
  <si>
    <t xml:space="preserve">Compliant means adherence with the requirements of the standard and the H&amp;SMS. The process is implemented and documented and records exist to verify this. </t>
  </si>
  <si>
    <t>Continue to monitor trends/indicators.</t>
  </si>
  <si>
    <t>OFI</t>
  </si>
  <si>
    <r>
      <t xml:space="preserve">A </t>
    </r>
    <r>
      <rPr>
        <b/>
        <sz val="12"/>
        <color theme="1"/>
        <rFont val="Arial"/>
        <family val="2"/>
      </rPr>
      <t>low risk issue</t>
    </r>
    <r>
      <rPr>
        <sz val="12"/>
        <color theme="1"/>
        <rFont val="Arial"/>
        <family val="2"/>
      </rPr>
      <t xml:space="preserve"> that offers an opportunity to improve current practice. Processes may cumbersome or overly complex but meet their targets and objectives. Unresolved OFIs may degrade over time to become non-compliant. </t>
    </r>
  </si>
  <si>
    <t>Review and implement actions to improve the process(s). Monitor trends/indicators to determine if improvement was achieved.</t>
  </si>
  <si>
    <t>Minor NC</t>
  </si>
  <si>
    <t>A medium risk, minor non-conformance resulting in deviation from process practice not likely to result in the failure of the management system or result in an incident</t>
  </si>
  <si>
    <t>Investigate root cause(s) and implement corrective action by next reporting period or next scheduled audit.</t>
  </si>
  <si>
    <t>Major NC</t>
  </si>
  <si>
    <r>
      <t xml:space="preserve">A high risk, major non-conformance which </t>
    </r>
    <r>
      <rPr>
        <b/>
        <sz val="12"/>
        <color theme="1"/>
        <rFont val="Arial"/>
        <family val="2"/>
      </rPr>
      <t>directly impacts</t>
    </r>
    <r>
      <rPr>
        <sz val="12"/>
        <color theme="1"/>
        <rFont val="Arial"/>
        <family val="2"/>
      </rPr>
      <t xml:space="preserve"> on effectiveness of the management system and </t>
    </r>
    <r>
      <rPr>
        <b/>
        <sz val="12"/>
        <color theme="1"/>
        <rFont val="Arial"/>
        <family val="2"/>
      </rPr>
      <t>likely</t>
    </r>
    <r>
      <rPr>
        <sz val="12"/>
        <color theme="1"/>
        <rFont val="Arial"/>
        <family val="2"/>
      </rPr>
      <t xml:space="preserve"> to result in an incident.</t>
    </r>
  </si>
  <si>
    <t>Implement immediate containment action, investigate root cause(s) and apply corrective action. Re-audit in 4 weeks to verify correction.</t>
  </si>
  <si>
    <t>Clause No.</t>
  </si>
  <si>
    <t>Main Clauses</t>
  </si>
  <si>
    <t>ISO Integrated Audit Questions</t>
  </si>
  <si>
    <t>Expectation</t>
  </si>
  <si>
    <t>Audit Evidence &amp; Notes</t>
  </si>
  <si>
    <t>Opportunities For Improvement (OFI)</t>
  </si>
  <si>
    <t>Audit Score</t>
  </si>
  <si>
    <t>Subscore</t>
  </si>
  <si>
    <t>Total subscore</t>
  </si>
  <si>
    <t>%</t>
  </si>
  <si>
    <t>ISO 9001:2015</t>
  </si>
  <si>
    <t>ISO 14001:2015</t>
  </si>
  <si>
    <t>ISO 45001:2018</t>
  </si>
  <si>
    <t>Minor  NC</t>
  </si>
  <si>
    <t>4. Context</t>
  </si>
  <si>
    <t>Context of the Organization</t>
  </si>
  <si>
    <t>Status %</t>
  </si>
  <si>
    <t>Error Checking Summary</t>
  </si>
  <si>
    <t>4.1</t>
  </si>
  <si>
    <t>Understanding the organization and its context</t>
  </si>
  <si>
    <t>4.1q1</t>
  </si>
  <si>
    <t>Q</t>
  </si>
  <si>
    <t>E</t>
  </si>
  <si>
    <t>HS</t>
  </si>
  <si>
    <t>Has your organization determined external and internal issues relevant to its purpose and its strategic direction that affect its ability to achieve the intended result(s) of its QEHS management system?</t>
  </si>
  <si>
    <t>x</t>
  </si>
  <si>
    <t>4.1q2</t>
  </si>
  <si>
    <t>Does your organization monitor and review information about these external and internal issues?</t>
  </si>
  <si>
    <t>4.2</t>
  </si>
  <si>
    <t>Understanding the needs and expectation of workers and other interested parties</t>
  </si>
  <si>
    <t>4.2q3a</t>
  </si>
  <si>
    <t>Has your organization determined the interested parties and workers that are relevant to the QEHS management system?</t>
  </si>
  <si>
    <t>4.2q3b</t>
  </si>
  <si>
    <t>Has your organization determined the needs and expectations of these interested parties and workers that are relevant to the QEHS management system?</t>
  </si>
  <si>
    <t>4.2q3c</t>
  </si>
  <si>
    <t xml:space="preserve">Has your organization determined which of these needs and expectations could become legal requirement and order requirement? </t>
  </si>
  <si>
    <t>4.2q4</t>
  </si>
  <si>
    <t>How do you monitor and review information about these interested parties and their relevant needs and expectations?</t>
  </si>
  <si>
    <t>4.3</t>
  </si>
  <si>
    <t>Determining the scope of the management system</t>
  </si>
  <si>
    <t>4.3q5</t>
  </si>
  <si>
    <t>Has the organization determined the boundaries and applicability of the QEHS management system to establish its scope?</t>
  </si>
  <si>
    <t>4.3q6a</t>
  </si>
  <si>
    <r>
      <t xml:space="preserve">When determining this scope, has your organization considered the external and internal issues referred to in </t>
    </r>
    <r>
      <rPr>
        <sz val="12"/>
        <color rgb="FF053CF6"/>
        <rFont val="Arial"/>
        <family val="2"/>
      </rPr>
      <t>4.1</t>
    </r>
    <r>
      <rPr>
        <sz val="12"/>
        <color theme="1"/>
        <rFont val="Arial"/>
        <family val="2"/>
      </rPr>
      <t>?</t>
    </r>
  </si>
  <si>
    <t>4.3q6b</t>
  </si>
  <si>
    <r>
      <t xml:space="preserve">When determining this scope, has your organization considered the requirements of relevant interested parties referred to in </t>
    </r>
    <r>
      <rPr>
        <sz val="12"/>
        <color rgb="FF053CF6"/>
        <rFont val="Arial"/>
        <family val="2"/>
      </rPr>
      <t>4.2</t>
    </r>
    <r>
      <rPr>
        <sz val="12"/>
        <color theme="1"/>
        <rFont val="Arial"/>
        <family val="2"/>
      </rPr>
      <t>?</t>
    </r>
  </si>
  <si>
    <t>4.3q6c</t>
  </si>
  <si>
    <t>When determining this scope, has the organization taken into account all relevant products, services and work-related activities, functions and physical boundaries to the QEHS management system?</t>
  </si>
  <si>
    <t>4.3q7</t>
  </si>
  <si>
    <t xml:space="preserve">When determining this scope, has your organization considered its activities, products, services and work-related activities and related product lifecycles, such as:
1. Raw material acquisition;
2. Manufacture;
3. Packaging/Transport/Delivery;
4. Use;
5. End of life treatment;
6. Final disposal. </t>
  </si>
  <si>
    <t>4.3q8</t>
  </si>
  <si>
    <t>has your organization considered its activities, products and services over which it has the authority and to exercise control and influence?</t>
  </si>
  <si>
    <t>4.3q9</t>
  </si>
  <si>
    <t>Has your organization applied all the requirements of ISO 9001:2015, ISO 14001:2015 and ISO 45001:2018 if they are applicable within the determined scope of the QEHS management system?</t>
  </si>
  <si>
    <t>4.3q10</t>
  </si>
  <si>
    <t>Does the scope state the types of products and services covered, and provide justification for any requirement of ISO 9001:2015 that your organization determines is not applicable to the scope of its QEHS management system?</t>
  </si>
  <si>
    <t>4.3q11</t>
  </si>
  <si>
    <t>When determining scope, has your organization considered and documented its ability and authority to control and influence factors relating to external and internal issues?</t>
  </si>
  <si>
    <t>4.3q12</t>
  </si>
  <si>
    <t>Is the scope of your organization’s QEHS management system available and maintained as documented information and available to interested parties and workers? (See 7.5.1a)</t>
  </si>
  <si>
    <t>4.4</t>
  </si>
  <si>
    <t>QEHS Management System</t>
  </si>
  <si>
    <t>4.4q13</t>
  </si>
  <si>
    <t>Has your organization established, implemented, maintained and continually improved its QEHS management system, including the processes needed and their interactions, in accordance with the requirements of ISO 9001:2015, ISO 14001:2015 and ISO 45001:2018?</t>
  </si>
  <si>
    <t>4.4q14</t>
  </si>
  <si>
    <t>Has your organization has considered the knowledge and information obtained by 4.1 and 4.2 when implementing and operating it QEHS management system?</t>
  </si>
  <si>
    <t>4.4q15</t>
  </si>
  <si>
    <t>Has your organization determined the process required for the QEHS management system,  including their interactions, in accordance with requirements and their application throughout the organization?</t>
  </si>
  <si>
    <t>4.4q16</t>
  </si>
  <si>
    <t>Has your organization determined the inputs required and the outputs expected from these processes?</t>
  </si>
  <si>
    <t>4.4q17</t>
  </si>
  <si>
    <t>Has your organization determined the sequence and interaction of these processes?</t>
  </si>
  <si>
    <t>4.4q18</t>
  </si>
  <si>
    <t>Has your organization determined and applied the criteria and methods (including monitoring, measurements and related performance indicators) needed to ensure the effective operation and control of these processes?</t>
  </si>
  <si>
    <t>4.4q19</t>
  </si>
  <si>
    <t>Has your organization determined the resources needed for these processes and ensure their availability?</t>
  </si>
  <si>
    <t>4.4q20</t>
  </si>
  <si>
    <t>Has your organization assigned responsibilities and authorities for these processes?</t>
  </si>
  <si>
    <t>4.4q21</t>
  </si>
  <si>
    <t>Has your organization addressed the risks and opportunities as determined in accordance with the requirements of 6.1?</t>
  </si>
  <si>
    <t>4.4q22</t>
  </si>
  <si>
    <t>Has your organization evaluated these processes and implement any changes needed to ensure that these processes achieve their intended results?</t>
  </si>
  <si>
    <t>4.4q23</t>
  </si>
  <si>
    <t>Does your organization improve the processes and the QEHS management system?</t>
  </si>
  <si>
    <t>4.4q24</t>
  </si>
  <si>
    <t>To the extent necessary, does your organization maintain documented information to support the operation of its processes?</t>
  </si>
  <si>
    <t>4.4q25</t>
  </si>
  <si>
    <t>To the extent necessary, does your organization retain documented information to have confidence that the processes are being carried out as planned?</t>
  </si>
  <si>
    <t>5. Leadership</t>
  </si>
  <si>
    <t>Leadership, Commitment and Worker Participation</t>
  </si>
  <si>
    <t>5.1</t>
  </si>
  <si>
    <t>Leadership and Commitment</t>
  </si>
  <si>
    <t>5.1.1</t>
  </si>
  <si>
    <t>General</t>
  </si>
  <si>
    <t>5.1.1q1a</t>
  </si>
  <si>
    <t>Does Top Management demonstrated leadership and commitment to the QEHS management system by taking accountability for the effectiveness of your organization’s QEHS management system?</t>
  </si>
  <si>
    <t>5.1.1q1b</t>
  </si>
  <si>
    <t>Does Top Management demonstrated leadership and commitment to the QEHS management system by ensuring that your organization’s environmental policies and objectives are established and documented, and are compatible your organization’s goals (See 6.2) and its context (See 4.0)?</t>
  </si>
  <si>
    <t>5.1.1q1c</t>
  </si>
  <si>
    <t>Does Top Management demonstrated leadership and commitment to the QEHS management system by ensuring that QEHS requirements are integrated into your organization’s processes?</t>
  </si>
  <si>
    <t>5.1.1q1d</t>
  </si>
  <si>
    <t>Does Top management demonstrate leadership and commitment with respect to the QEHS management system by promoting the use of the process approach and risk-based thinking?</t>
  </si>
  <si>
    <t>5.1.1q1e</t>
  </si>
  <si>
    <t>Has Top Management demonstrated leadership and commitment to the QEHS management system by ensuring that your organization has the required resources to implement it?</t>
  </si>
  <si>
    <t>5.1.1q1f</t>
  </si>
  <si>
    <t>Does top management communicate the importance of effective quality, environmental and health and safety management and of conforming to the QEHS management requirements?</t>
  </si>
  <si>
    <t>5.1.1q1g</t>
  </si>
  <si>
    <t>Does Top management ensure that the QEHS management system achieves its intended results?</t>
  </si>
  <si>
    <t>5.1.1q1h</t>
  </si>
  <si>
    <t>Does Top management demonstrate leadership and commitment with respect to the QEHS management system by engaging, directing and supporting persons to contribute to the effectiveness of the QEHS management system?</t>
  </si>
  <si>
    <t>5.1.1q1i</t>
  </si>
  <si>
    <t>Does Top management demonstrate leadership and commitment with respect to the QEHS management system by promoting improvement?</t>
  </si>
  <si>
    <t>5.1.1q1j</t>
  </si>
  <si>
    <t>Does Top management demonstrate leadership and commitment with respect to the QEHS management system by supporting other relevant management roles to demonstrate their leadership as it applies to their areas of responsibility?</t>
  </si>
  <si>
    <t>5.1.1q1k</t>
  </si>
  <si>
    <t>Does top management develop, lead, and promote a culture in the organization that supports the intended outcomes of the QEHS management system?</t>
  </si>
  <si>
    <t>5.1.1q1l</t>
  </si>
  <si>
    <t>Does top management protect workers from reprisals when reporting incidents, hazards, risks and opportunities?</t>
  </si>
  <si>
    <t>5.1.1q1m</t>
  </si>
  <si>
    <t>Does top management ensure that the organization establishes and implements a process(es) for consultation and participation of workers (see 5.4)?</t>
  </si>
  <si>
    <t>5.1.1q1nn</t>
  </si>
  <si>
    <t>Does top management support the establishment and functioning of health and safety committees, [see 5.4 e) 1]?</t>
  </si>
  <si>
    <t>5.1.2</t>
  </si>
  <si>
    <t>Customer Focus</t>
  </si>
  <si>
    <t>5.1.2q2</t>
  </si>
  <si>
    <t>Does Top management demonstrate leadership and commitment with respect to customer focus by ensuring that customer and applicable statutory and regulatory requirements are determined, understood and consistently met?</t>
  </si>
  <si>
    <t>5.1.2q3</t>
  </si>
  <si>
    <t>Does Top management demonstrate leadership and commitment with respect to customer focus by ensuring that the risks and opportunities that can affect conformity of products and services and the ability to enhance customer satisfaction are determined and addressed?</t>
  </si>
  <si>
    <t>5.1.2q4</t>
  </si>
  <si>
    <t>Does Top management demonstrate leadership and commitment with respect to customer focus by ensuring that the focus on enhancing customer satisfaction is maintained?</t>
  </si>
  <si>
    <t>5.2</t>
  </si>
  <si>
    <t>Management System Policy</t>
  </si>
  <si>
    <t>5.2.1</t>
  </si>
  <si>
    <t>Developing the Policy</t>
  </si>
  <si>
    <t>5.2q1a</t>
  </si>
  <si>
    <t>Has top management established, implemented and maintained QEHS policy that is appropriate to the purpose and organizational context and support its strategic direction; including the nature, scale, and environmental impacts of its activitities, products or services, including a commitment to provide safe and healthy working conditions to prevent work-related injury and ill health and is appropriate to the purpose and specific to the nature of our OH&amp;S risks and OH&amp;S opportunities</t>
  </si>
  <si>
    <t>5.2q1b</t>
  </si>
  <si>
    <t>Has top management established, implemented and maintained quality, environmental and health and safety policy that provides a framework for setting the QEHS objectives?</t>
  </si>
  <si>
    <t>5.2q1c</t>
  </si>
  <si>
    <t>Has top management established, implemented and maintained a QEHS policy that includes a commitment to fulfil legal requirements and other requirements?</t>
  </si>
  <si>
    <t>5.2q1d/e</t>
  </si>
  <si>
    <t>Has top management established, implemented and maintained a QEHS  policy that includes a commitment to protect the environment, prevent pollution, eliminate hazards and reduce OH&amp;S risks (see 8.1.2)?</t>
  </si>
  <si>
    <t>5.2q1f</t>
  </si>
  <si>
    <t>Has top management established, implemented and maintained an QEHS policy that includes a commitment to continual improvement of the QEHS management system?</t>
  </si>
  <si>
    <t>5.2q1g</t>
  </si>
  <si>
    <t>Has top management established, implemented and maintained an OH&amp;S policy that includes a commitment to consultation and participation of workers, and , where they exist workers representative?</t>
  </si>
  <si>
    <t>5.2.2</t>
  </si>
  <si>
    <t>Communicating the Policy</t>
  </si>
  <si>
    <t>5.2.2q1a</t>
  </si>
  <si>
    <t>Is the QEHS policy available as documented information?</t>
  </si>
  <si>
    <t>5.2.2q1b</t>
  </si>
  <si>
    <t>Is the QEHS  policy communicated within the organization?</t>
  </si>
  <si>
    <t>5.2.2q1c</t>
  </si>
  <si>
    <t>Is the QEHS policy available to interested parties, as appropriate?</t>
  </si>
  <si>
    <t>5.2.2q1d</t>
  </si>
  <si>
    <t>Is the QEHS policy relevant and appropriate?</t>
  </si>
  <si>
    <t>5.3</t>
  </si>
  <si>
    <t>Organizational Roles, Responsibilities and Authorities</t>
  </si>
  <si>
    <t>5.3q1</t>
  </si>
  <si>
    <t>Does top management ensure that the responsibilities and authorities for relevant roles within the QEHS management system are assigned and communicated at all levels within the organization and maintained as documented information?</t>
  </si>
  <si>
    <t>5.3q2</t>
  </si>
  <si>
    <t>Do workers at each level of the organization assume responsibility for those aspects of the QEHS management system over which they have control?</t>
  </si>
  <si>
    <t>5.3q3</t>
  </si>
  <si>
    <t>Does top management assign the responsibility and authority for ensuring that the QEHS management system conforms to the requirements of ISO 9001:2015, ISO 14001:2015 and ISO 45001:2018?</t>
  </si>
  <si>
    <t>5.3q4</t>
  </si>
  <si>
    <t>Does Top management assigned the responsibility and authority for ensuring that the processes are delivering their intended outputs?</t>
  </si>
  <si>
    <t>5.3q5</t>
  </si>
  <si>
    <t>Does top management assign the responsibility and authority for reporting on the performance of the QEHS management system to top management?</t>
  </si>
  <si>
    <t>5.3q6</t>
  </si>
  <si>
    <t>Does Top management assign the responsibility and authority for ensuring the promotion of customer focus throughout your organization?</t>
  </si>
  <si>
    <t>5.3q7</t>
  </si>
  <si>
    <t>Does Top management assign the responsibility and authority for ensuring that the integrity of the QEHS management system is maintained when changes to it planned and implemented?</t>
  </si>
  <si>
    <t>5.4</t>
  </si>
  <si>
    <t>Consultation and Participation of Workers and Contractors</t>
  </si>
  <si>
    <t>5.4q8</t>
  </si>
  <si>
    <t>Has your organization established, implemented and maintained a process(es) for consultation and participation of workers at all applicable levels and functions, and, where they exist, workers’ representatives, in the development, planning, implementation, performance evaluation and actions for improvement of the QEHS management system?</t>
  </si>
  <si>
    <t>5.4q9a</t>
  </si>
  <si>
    <t>Has your organization provided mechanisms, time, training and resources necessary for consultation and participation?</t>
  </si>
  <si>
    <t>5.4q9b</t>
  </si>
  <si>
    <t>Has your organization provided timely access to clear, understandable and relevant information about the QEHS management system?</t>
  </si>
  <si>
    <t>5.4q10c</t>
  </si>
  <si>
    <t>Has your organization determined and removed obstacles or barriers to participation and minimize those that cannot be removed?</t>
  </si>
  <si>
    <t>5.4q11d1</t>
  </si>
  <si>
    <t>Has your organization emphasized the consultation of non-managerial workers on determining the needs and expectations of interested parties? (see 4.2)</t>
  </si>
  <si>
    <t>5.4q11d2</t>
  </si>
  <si>
    <t>Has your organization emphasized the consultation of non-managerial workers on establishing the QEHS policy? (see 5.2)</t>
  </si>
  <si>
    <t>5.4q11d3</t>
  </si>
  <si>
    <t>Has your organization emphasized the consultation of non-managerial workers on assigning organizational roles, responsibilities and authorities, as applicable? (see 5.3)</t>
  </si>
  <si>
    <t>5.4q11d4</t>
  </si>
  <si>
    <t>Has your organization emphasized the consultation of non-managerial workers on determining how to fulfil legal requirements and other requirements? (see 6.1.3)</t>
  </si>
  <si>
    <t>5.4q11d5</t>
  </si>
  <si>
    <t>Has your organization emphasized the consultation of non-managerial workers on establishing QEHS objectives and planning to achieve them? (see 6.2)</t>
  </si>
  <si>
    <t>5.4q11d6</t>
  </si>
  <si>
    <t>Has your organization emphasized the consultation of non-managerial workers on determining applicable controls for outsourcing, procurement and contractors? (see 8.1.4)</t>
  </si>
  <si>
    <t>5.4q11d7</t>
  </si>
  <si>
    <t>Has your organization emphasized the consultation of non-managerial workers on determining what needs to be monitored, measured and evaluated? (see 9.1)</t>
  </si>
  <si>
    <t>5.4q11d8</t>
  </si>
  <si>
    <t>Has your organization emphasized the consultation of non-managerial workers on establishing, implementing and maintaining an audit programme(s)? (see 9.2.2)</t>
  </si>
  <si>
    <t>5.4q11d9</t>
  </si>
  <si>
    <t>Has your organization emphasized the consultation of non-managerial workers on ensuring continual improvement? (see 10.3)</t>
  </si>
  <si>
    <t>5.4q12e1</t>
  </si>
  <si>
    <t>Has your organization emphasized the participation non-managerial workers in determining the mechanisms for their consultation and participation?</t>
  </si>
  <si>
    <t>5.4q12e2</t>
  </si>
  <si>
    <t>Has your organization emphasized the participation non-managerial workers in identifying hazards and assessing risks and opportunities? (see 6.1.1 and 6.1.2)</t>
  </si>
  <si>
    <t>5.4q12e3</t>
  </si>
  <si>
    <t>Has your organization emphasized the participation non-managerial workers in determining actions to eliminate hazards and reduce OH&amp;S risks? (see 6.1.4)</t>
  </si>
  <si>
    <t>5.4q12e4</t>
  </si>
  <si>
    <t>Has your organization emphasized the participation non-managerial workers in determining competence requirements, training needs, training and evaluating training? (see 7.2)</t>
  </si>
  <si>
    <t>5.4q12e5</t>
  </si>
  <si>
    <t>Has your organization emphasized the participation non-managerial workers in determining what needs to be communicated and how this will be done? (see 7.4)</t>
  </si>
  <si>
    <t>5.4q12e6</t>
  </si>
  <si>
    <t>Has your organization emphasized the participation non-managerial workers in determining control measures and their effective implementation and use? (see 8.1, 8.1.3 and 8.2)</t>
  </si>
  <si>
    <t>5.4q12e7</t>
  </si>
  <si>
    <t>Has your organization emphasized the participation non-managerial workers in investigating incidents and nonconformities and determining corrective actions? (see 10.2)</t>
  </si>
  <si>
    <t>6. Planning</t>
  </si>
  <si>
    <t>Planning</t>
  </si>
  <si>
    <t>6.1.1</t>
  </si>
  <si>
    <t>Actions to Address Risks and Opportunities</t>
  </si>
  <si>
    <t>6.1.1q1</t>
  </si>
  <si>
    <t>Has your organization established, implemented and maintained the processes needed to meet the requirements for addressing risk and opportunities 6.1.1 and planning action 6.1.4?</t>
  </si>
  <si>
    <t>Has the organization considered the issues referred to in 4.1 (context), the requirements referred to in 4.2 (interested parties) and 4.3 (the scope of its QEHS management system)?</t>
  </si>
  <si>
    <t>6.1.1q2a</t>
  </si>
  <si>
    <t>Has the organization determined the risks and opportunities that need to be addressed to give assurance that the QEHS management system can achieve its intended outcome(s)?</t>
  </si>
  <si>
    <t>6.1.1q2b</t>
  </si>
  <si>
    <t>Has the organization determined the risks and opportunities that need to be addressed to prevent, or reduce, undesired effects including the potential for external environmental conditions to affect the organization?</t>
  </si>
  <si>
    <t>6.1.1q2c</t>
  </si>
  <si>
    <t>Has the organization determined the risks and opportunities that need to be addressed to achieve continual improvement?</t>
  </si>
  <si>
    <t>6.1.1q3</t>
  </si>
  <si>
    <t>When determining the risks and opportunities for the QEHS management system and its intended outcomes that need to be addressed, does the organization take into account environmental aspects (See 6.1.2) and hazards (See 6.1.2.1)</t>
  </si>
  <si>
    <t>6.1.1q4</t>
  </si>
  <si>
    <t>When determining the risks and opportunities for the QEHS management system and its intended outcomes that need to be addressed, does the organization take into account OH&amp;S risks and other risks (see 6.1.2.2)?</t>
  </si>
  <si>
    <t>6.1.1q5</t>
  </si>
  <si>
    <t>When determining the risks and opportunities for the QEHS management system and its intended outcomes that need to be addressed, does the organization take into account OH&amp;S opportunities and other opportunities (see 6.1.2.3)?</t>
  </si>
  <si>
    <t>6.1.1q6</t>
  </si>
  <si>
    <t>When determining the risks and opportunities for the QEHS management system and its intended outcomes that need to be addressed, does the organization take into account legal requirements and other requirements (see 6.1.3)?</t>
  </si>
  <si>
    <t>6.1.1q7</t>
  </si>
  <si>
    <t>In its planning process(es), does the organization determine and assess the risks and opportunities associated with changes in the organization, its processes or the QEHS management system?</t>
  </si>
  <si>
    <t>6.1.1q8</t>
  </si>
  <si>
    <t>In the case of planned changes, permanent or temporary, will this assessment be undertaken before the change is implemented (see 8.1.3)?</t>
  </si>
  <si>
    <t>6.1.1q9</t>
  </si>
  <si>
    <t>Does the scope of the QEHS management system demonstrate how the organization has determined potential emergency situations, including those which might have an environmental impact?</t>
  </si>
  <si>
    <t>6.1.1q10</t>
  </si>
  <si>
    <t>Does your organization ensure the action taken to address risks and opportunities is proportionate to the potential impacts on the conformity of products and services?</t>
  </si>
  <si>
    <t>6.1.1q11</t>
  </si>
  <si>
    <t>Does the organization maintain documented information on risks and opportunities that must be addressed?</t>
  </si>
  <si>
    <t>6.1.1q12</t>
  </si>
  <si>
    <t>Has your organization maintained documented information of the processes needed in 6.1.1 to 6.1.4, to the extent that they can be carried out as planned?</t>
  </si>
  <si>
    <t>6.1.1q13</t>
  </si>
  <si>
    <t>The organization, in its planning process(es), shall determine and assess the risks and opportunities that are relevant to the intended outcomes of the OH&amp;S management system associated with changes in the organization, its processes or the OH&amp;S management system.</t>
  </si>
  <si>
    <t>6.1.1q14</t>
  </si>
  <si>
    <t>In the case of planned changes, permanent or temporary, this assessment shall be undertaken before the change is implemented (see 8.1.3).</t>
  </si>
  <si>
    <t>6.1.1q15</t>
  </si>
  <si>
    <t>Does your organization plan actions to address risks and opportunities?</t>
  </si>
  <si>
    <t>6.1.1q16</t>
  </si>
  <si>
    <t>Does your organization plan actions to integrate and implement the actions into QEHS management system processes?</t>
  </si>
  <si>
    <t>6.1.1q17</t>
  </si>
  <si>
    <t>6.1.2a</t>
  </si>
  <si>
    <t>Environmental Aspects</t>
  </si>
  <si>
    <t>6.1.2aq18</t>
  </si>
  <si>
    <t>When planning for the scope of the QEHS management system, has your organization determined the environmental aspects of the activities, products and services that it controls and can influence, and their associated environmental impacts when considering the product lifecycle?</t>
  </si>
  <si>
    <t>6.1.2aq19</t>
  </si>
  <si>
    <t>When determining applicable environmental aspects, has your organization taken into account potential change, including planned or new developments, and new or modified activities, products and services?</t>
  </si>
  <si>
    <t>6.1.2aq20</t>
  </si>
  <si>
    <t>When determining applicable environmental aspects, has your organization taken into account potential abnormal conditions and reasonably foreseeable emergency situations?</t>
  </si>
  <si>
    <t>6.1.2aq21</t>
  </si>
  <si>
    <t>Has your organization determined those aspects that may/pose a significant environmental impact by using established assessment criteria?</t>
  </si>
  <si>
    <t>6.1.2aq22</t>
  </si>
  <si>
    <t>Has your organization communicated those aspects that may/pose a significant environmental impact throughout the various levels and functions of our organization?</t>
  </si>
  <si>
    <t>6.1.2aq23</t>
  </si>
  <si>
    <t>Does your organization maintain documented information regarding its environmental aspects and associated impacts?</t>
  </si>
  <si>
    <t>6.1.2aq24</t>
  </si>
  <si>
    <t>Does your organization maintain documented information regarding its significant environmental aspects?</t>
  </si>
  <si>
    <t>6.1.2b</t>
  </si>
  <si>
    <t>Hazards identification and assessment of risks and opportunities</t>
  </si>
  <si>
    <t>6.1.2b.1</t>
  </si>
  <si>
    <t>Hazard identification</t>
  </si>
  <si>
    <t>6.1.2b1q11</t>
  </si>
  <si>
    <t>Has the organization established, implemented and maintained a process(es) for hazard identification that is ongoing and proactive?</t>
  </si>
  <si>
    <t>6.1.2b.1q12a</t>
  </si>
  <si>
    <t>Do the process(es) take into account how work is organized, social factors (including workload, work hours, victimization, harassment and bullying), leadership and the culture in the organization?</t>
  </si>
  <si>
    <t>6.1.2b.1q12b1</t>
  </si>
  <si>
    <t>Do the process(es) take into account routine and non-routine activities and situations, including hazards arising from infrastructure, equipment, materials, substances and the physical conditions of the workplace?</t>
  </si>
  <si>
    <t>6.1.2b.1q12b2</t>
  </si>
  <si>
    <t>Do the process(es) take into account routine and non-routine activities and situations, including hazards arising from product and service design, research, development, testing, production, assembly, construction, service delivery, maintenance and disposal?</t>
  </si>
  <si>
    <t>6.1.2b.1q12b3</t>
  </si>
  <si>
    <t>Do the process(es) take into account routine and non-routine activities and situations, including hazards arising from human factors?</t>
  </si>
  <si>
    <t>6.1.2b.1q12b4</t>
  </si>
  <si>
    <t>Do the process(es) take into account routine and non-routine activities and situations, including hazards arising from how the work is performed?</t>
  </si>
  <si>
    <t>6.1.2b.1q12c</t>
  </si>
  <si>
    <t>Do the process(es) take into account past relevant incidents, internal or external to the organization, including emergencies, and their causes?</t>
  </si>
  <si>
    <t>6.1.2b.1q12d</t>
  </si>
  <si>
    <t>Do the process(es) take into account potential emergency situations?</t>
  </si>
  <si>
    <t>6.1.2b.1q12e1</t>
  </si>
  <si>
    <t>Do the process(es) take into account people, including consideration of those with access to the workplace and their activities, including workers, contractors, visitors and other persons?</t>
  </si>
  <si>
    <t>6.1.2b.1q12e2</t>
  </si>
  <si>
    <t>Do the process(es) take into account people, including consideration of those in the vicinity of the workplace who can be affected by the activities of the organization?</t>
  </si>
  <si>
    <t>6.1.2b.1q12e3</t>
  </si>
  <si>
    <t>Do the process(es) take into account people, including consideration of workers at a location not under the direct control of our organization?</t>
  </si>
  <si>
    <t>6.1.2b.1q12f1</t>
  </si>
  <si>
    <t>Do the process(es) take into account other issues, including consideration of the design of work areas, processes, installations, machinery, equipment, operating procedures and work organization, including their adaptation to the needs and capabilities of the workers involved?</t>
  </si>
  <si>
    <t>6.1.2b.1q12f2</t>
  </si>
  <si>
    <t>Do the process(es) take into account other issues, including consideration of situations occurring in the vicinity of the workplace caused by work-related activities under the control of our organization?</t>
  </si>
  <si>
    <t>6.1.2b.1q12f3</t>
  </si>
  <si>
    <t>Do the process(es) take into account other issues, including consideration of situations not controlled by the organization and occurring in the vicinity of the workplace that can cause injury and ill health to persons in the workplace?</t>
  </si>
  <si>
    <t>6.1.2b.1q12g</t>
  </si>
  <si>
    <t>Do the process(es) take into account actual or proposed changes in organization, operations, processes, activities and the QEHS management system? (see 8.1.3)</t>
  </si>
  <si>
    <t>6.1.2b.1q12h</t>
  </si>
  <si>
    <t>Do the process(es) take into account changes in knowledge of, and information about hazards?</t>
  </si>
  <si>
    <t>6.1.2b.2</t>
  </si>
  <si>
    <t>Assessment of OH&amp;S risks and other risks to the QEHS management system</t>
  </si>
  <si>
    <t>6.1.2b.2q13a</t>
  </si>
  <si>
    <t>Has your organization established, implemented and maintained a process(es) to assess OH&amp;S risks from the identified hazards, while taking into account the effectiveness of existing controls?</t>
  </si>
  <si>
    <t>6.1.2b.2q13b</t>
  </si>
  <si>
    <t>Has your organization established, implemented and maintained a process(es) to determine and assess the other risks related to the establishment, implementation, operation and maintenance of the QEHS management system?</t>
  </si>
  <si>
    <t>6.1.2b.2q13c</t>
  </si>
  <si>
    <t>Are your organization’s methodology(ies) and criteria for the assessment of OH&amp;S defined with respect to their scope, nature and timing to ensure they are proactive rather than reactive and are used in a systematic way?</t>
  </si>
  <si>
    <t>6.1.2b.2q13d</t>
  </si>
  <si>
    <t>Has your organization maintained and retained documented information on the methodology(ies) and criteria?</t>
  </si>
  <si>
    <t>6.1.2b.3</t>
  </si>
  <si>
    <t>Assessment of OH&amp;S opportunities and other opportunities for the QEHS management system</t>
  </si>
  <si>
    <t>6.1.2b.3q14a</t>
  </si>
  <si>
    <t>Has your organization established, implemented and maintained a process(es) to assess OH&amp;S opportunities to enhance OH&amp;S performance, while taking into account planned changes to the organization, its policies, its processes or its activities?</t>
  </si>
  <si>
    <t>6.1.2b.3q14a1</t>
  </si>
  <si>
    <t>Has your organization established, implemented and maintained a process(es) to assess opportunities to adapt work, work organization and work environment to workers?</t>
  </si>
  <si>
    <t>6.1.2b.3q14a2</t>
  </si>
  <si>
    <t>Has your organization established, implemented and maintained a process(es) to assess opportunities to eliminate hazards and reduce OH&amp;S risks?</t>
  </si>
  <si>
    <t>6.1.2b.3q14b</t>
  </si>
  <si>
    <t xml:space="preserve">Has your organization established, implemented and maintained a process(es) to assess other opportunities for improving the QEHS management system? </t>
  </si>
  <si>
    <t>6.1.3</t>
  </si>
  <si>
    <t>Determination of legal requirements and other requirements</t>
  </si>
  <si>
    <t>6.1.3q15a</t>
  </si>
  <si>
    <t xml:space="preserve">Has your organization established, implemented and maintained a process(es) to determine, and have access to up-to-date relevant compliance obligations related to its environmental aspects and OHS hazards, risks and the QEHS management system?      </t>
  </si>
  <si>
    <t>6.1.3q15b</t>
  </si>
  <si>
    <t>Has your organization determined how these compliance obligations and legal requirements apply to your organization?</t>
  </si>
  <si>
    <t>6.1.3q15c</t>
  </si>
  <si>
    <t>Has your organization take its compliance obligations, legal and other requirements into account when establishing, implementing, maintaining and continually improving its QEHS management system?</t>
  </si>
  <si>
    <t>6.1.3q16</t>
  </si>
  <si>
    <t>Does the organization maintain and retain documented information on its legal requirements and other requirements and ensure that it is updated to reflect any changes?</t>
  </si>
  <si>
    <t>6.1.4</t>
  </si>
  <si>
    <t>Planning Action</t>
  </si>
  <si>
    <t>6.1.4q17a1</t>
  </si>
  <si>
    <t>Does your organization plan to take actions to address its compliance obligations and legal requirements?</t>
  </si>
  <si>
    <t>6.1.4q17a2</t>
  </si>
  <si>
    <t>Does your organization plan to take actions to address its risks and opportunities identified in 6.1.1.</t>
  </si>
  <si>
    <t>6.1.4q17a3</t>
  </si>
  <si>
    <t>Does your organization plan to take actions to prepare for and respond to emergency situations (see 8.2)?</t>
  </si>
  <si>
    <t>6.1.4q17b</t>
  </si>
  <si>
    <t>Does the organization plan how to integrate and implement the actions into its QEHS management system processes or other business processes?</t>
  </si>
  <si>
    <t>6.1.4q17c</t>
  </si>
  <si>
    <t>Does the organization plan how to evaluate the effectiveness of these actions?</t>
  </si>
  <si>
    <t>6.1.4q17d</t>
  </si>
  <si>
    <t>Does your organization take into account the hierarchy of controls (see 8.1.2) and outputs from the QEHS management system when planning to take action?</t>
  </si>
  <si>
    <t>6.1.4q17e</t>
  </si>
  <si>
    <t>When planning its actions, does the organization consider best practices, technological options and financial, operational and business requirements?</t>
  </si>
  <si>
    <t>6.2</t>
  </si>
  <si>
    <t>QEHS objectives and planning to achieve them</t>
  </si>
  <si>
    <t>6.2.1</t>
  </si>
  <si>
    <t>QEHS Objectives</t>
  </si>
  <si>
    <t>6.2.1q18</t>
  </si>
  <si>
    <t>Has the organization established QEHS objectives at relevant functions and levels in order to maintain and continually improve the QEHS management system and QEHS performance (see 10.3)?</t>
  </si>
  <si>
    <t>6.2.1q19a</t>
  </si>
  <si>
    <t>Are your organization’s QEHS objectives consistent with the QEHS policy (See 5.2)?</t>
  </si>
  <si>
    <t>6.2.1q19b</t>
  </si>
  <si>
    <t>Are your organization’s QEHS objectives measurable (SMART), where practicable?</t>
  </si>
  <si>
    <t>6.2.1q19c1</t>
  </si>
  <si>
    <t>Do your organization's objectives take into account account applicable requirements?</t>
  </si>
  <si>
    <t>6.2.1q19c2</t>
  </si>
  <si>
    <t>Do your organization's objectives take into the results of the assessment of risks and opportunities (see 6.1.2.2 and 6.1.2.3)?</t>
  </si>
  <si>
    <t>6.2.1q19c3</t>
  </si>
  <si>
    <t>Do your organization's objectives take into the results of consultation with workers (see 5.4) and, where they exist, workers’ representatives?</t>
  </si>
  <si>
    <t>6.2.1q19d</t>
  </si>
  <si>
    <t>Are your organization’s QEHS objectives monitored?</t>
  </si>
  <si>
    <t>6.2.1q19e</t>
  </si>
  <si>
    <t>Are your organization’s QEHS objectives communicated?</t>
  </si>
  <si>
    <t>6.2.1q19f</t>
  </si>
  <si>
    <t>Are your organization’s QEHS objectives update as appropriate?</t>
  </si>
  <si>
    <t>6.2.1q19h</t>
  </si>
  <si>
    <t>Are your organization’s QEHS objectives maintained as documented information (See 7.5)?</t>
  </si>
  <si>
    <t>6.2.2</t>
  </si>
  <si>
    <t>Planning to Achieve QEHS Objectives</t>
  </si>
  <si>
    <t>6.2.2q20a</t>
  </si>
  <si>
    <t>When planning how to achieve its QEHS objectives, has your organization determined what will be done?</t>
  </si>
  <si>
    <t>6.2.2q20b</t>
  </si>
  <si>
    <t>When planning how to achieve its QEHS objectives, has your organization determined what resources will be required?</t>
  </si>
  <si>
    <t>6.2.2q20c</t>
  </si>
  <si>
    <t>When planning how to achieve its objectives, Has your organization determine who will be responsible?</t>
  </si>
  <si>
    <t>6.2.2q20d</t>
  </si>
  <si>
    <t>When planning how to achieve its objectives, Has your organization determine when it will be completed?</t>
  </si>
  <si>
    <t>6.2.2q20e</t>
  </si>
  <si>
    <t>When planning how to achieve its objectives, Has your organization determine how the results will be evaluated, including indicators for monitoring the progress of achievement of objectives?</t>
  </si>
  <si>
    <t>6.2.2q20f</t>
  </si>
  <si>
    <t>When planning how to achieve its objectives, Has your organization determine how the actions to achieve QEHS objectives is integrated into the organization’s business processes?</t>
  </si>
  <si>
    <t>6.2.2gq21</t>
  </si>
  <si>
    <t>Has your organization maintain and retain documented information on the QEHS objectives and plans to achieve them?</t>
  </si>
  <si>
    <t>6.2.3</t>
  </si>
  <si>
    <t>Planning for Change</t>
  </si>
  <si>
    <t>6.2.3q22</t>
  </si>
  <si>
    <t>When your organization determines the need for changes to the QEHS management system, are the changes carried out in a planned manner (see 4.4).</t>
  </si>
  <si>
    <t>6.2.3q23</t>
  </si>
  <si>
    <t>Does your organization consider the purpose of the changes and their potential consequences?</t>
  </si>
  <si>
    <t>6.2.3q24</t>
  </si>
  <si>
    <t>Does your organization consider and maintain the integrity of the QEHS management system during the change process?</t>
  </si>
  <si>
    <t>6.2.3q25</t>
  </si>
  <si>
    <t>Does your organization consider the availability of resources during the change process?</t>
  </si>
  <si>
    <t>6.2.3q26</t>
  </si>
  <si>
    <t>Does your organization consider the allocation or reallocation of responsibilities and authorities during the change process?</t>
  </si>
  <si>
    <t>7</t>
  </si>
  <si>
    <t>7. Support</t>
  </si>
  <si>
    <t>Support</t>
  </si>
  <si>
    <t>7.1</t>
  </si>
  <si>
    <t>Resources</t>
  </si>
  <si>
    <t>7.1.1</t>
  </si>
  <si>
    <t>7.1.1q1</t>
  </si>
  <si>
    <t>Does your organization determine and provide the resources needed for the establishment, implementation, maintenance and continual improvement of the QEHS management system?</t>
  </si>
  <si>
    <t>7.1.1q2</t>
  </si>
  <si>
    <t>Does your organization consider the capabilities of, and constraints on existing internal resources?</t>
  </si>
  <si>
    <t>7.1.1q3</t>
  </si>
  <si>
    <t>Does your organization consider what needs to be obtained from external providers?</t>
  </si>
  <si>
    <t>7.1.2</t>
  </si>
  <si>
    <t>People</t>
  </si>
  <si>
    <t>7.1.2q4</t>
  </si>
  <si>
    <t>Does your organization determine and provide the staff necessary resources for the effective implementation of its QEHS management system and for the operation and control of its processes?</t>
  </si>
  <si>
    <t>7.1.3</t>
  </si>
  <si>
    <t>Infrastructure</t>
  </si>
  <si>
    <t>7.1.3q5</t>
  </si>
  <si>
    <t>Does your organization determine, provide and maintain the infrastructure necessary for the operation of its processes and to achieve conformity of products and services?</t>
  </si>
  <si>
    <t>7.1.4</t>
  </si>
  <si>
    <t>Environment for the Operation of Processes</t>
  </si>
  <si>
    <t>7.1.4q6</t>
  </si>
  <si>
    <t>Does organization determine, provide and maintain the environment necessary for the operation of its processes and to achieve conformity of products and services?</t>
  </si>
  <si>
    <t>7.1.5</t>
  </si>
  <si>
    <t>Monitoring and Measuring Resources</t>
  </si>
  <si>
    <t>7.1.5.1</t>
  </si>
  <si>
    <t>7.1.5.1q7</t>
  </si>
  <si>
    <t>Does your organization determine and provide the resources needed to ensure valid and reliable results when monitoring or measuring is used to verify the conformity of products and services to requirements.</t>
  </si>
  <si>
    <t>7.1.5.1q8</t>
  </si>
  <si>
    <t>Does your organization ensure that the resources provided are suitable for the specific type of monitoring and measurement activities being undertaken;</t>
  </si>
  <si>
    <t>7.1.5.1q9</t>
  </si>
  <si>
    <t>Does your organization ensure that the resources are maintained to ensure their continuing fitness for their purpose?</t>
  </si>
  <si>
    <t>7.1.5.1q10</t>
  </si>
  <si>
    <t>Does your organization retain appropriate documented information as evidence of fitness for purpose of the monitoring and measurement resources?</t>
  </si>
  <si>
    <t>7.1.5.2</t>
  </si>
  <si>
    <t>Measurement Traceability</t>
  </si>
  <si>
    <t>7.1.5.2q10</t>
  </si>
  <si>
    <t>Is there a requirement for measurement traceability?</t>
  </si>
  <si>
    <t>7.1.5.2q11</t>
  </si>
  <si>
    <t>Where measurement traceability is a requirement, are measurement equipment calibrated or verified at specified interval or prior to use?</t>
  </si>
  <si>
    <t>7.1.5.2q12</t>
  </si>
  <si>
    <t>Is the calibration or done against measurements standards traceable to national or international standards?</t>
  </si>
  <si>
    <t>7.1.5.2q13</t>
  </si>
  <si>
    <t>Where no such standard is existing, are documented information retained for the basis used for calibration or verification?</t>
  </si>
  <si>
    <t>7.1.5.2q14</t>
  </si>
  <si>
    <t>Are measuring equipment identified in order to determine their status?</t>
  </si>
  <si>
    <t>7.1.5.2q15</t>
  </si>
  <si>
    <t>Are measuring equipment safeguarded from adjustments, damage or deteriorated that would invalidate the calibration and subsequent measurement results?</t>
  </si>
  <si>
    <t>7.1.5.2q16</t>
  </si>
  <si>
    <t>Does the organization determine and take appropriate action if validity of pervious measurement results have been adversely affected when measuring equipment is found to be unfit for its intended purpose?</t>
  </si>
  <si>
    <t>7.1.6</t>
  </si>
  <si>
    <t>Organizational knowledge</t>
  </si>
  <si>
    <t>7.1.6q17</t>
  </si>
  <si>
    <t>Does the organization determine the knowledge necessary for the operation of its processes and to achieve conformity of product and services?</t>
  </si>
  <si>
    <t>7.1.6q18</t>
  </si>
  <si>
    <t>Does the organization maintain this knowledge and make it available to the extent necessary?</t>
  </si>
  <si>
    <t>7.1.6q19</t>
  </si>
  <si>
    <t>While addressing changing needs and trends, does the organization considers its current knowledge and determine how to acquire or access any necessary additional knowledge and required updates?</t>
  </si>
  <si>
    <t>7.2</t>
  </si>
  <si>
    <t>Competence</t>
  </si>
  <si>
    <t>7.2q2a</t>
  </si>
  <si>
    <t>Does your organization determine the necessary competence of person(s) doing work under its control that affects the performance and effectiveness of the QEHS management system?</t>
  </si>
  <si>
    <t>7.2q2b</t>
  </si>
  <si>
    <t>Does your organization ensure that these persons are competent (including the ability to identify OHS hazards and environmental aspects) on the basis of appropriate education, training, or experience?</t>
  </si>
  <si>
    <t>7.2q2c</t>
  </si>
  <si>
    <t>Does your organization determine the training needs associated with mitigating its environmental aspects and operating its QEHS management system?</t>
  </si>
  <si>
    <t>7.2q2d</t>
  </si>
  <si>
    <t>Does your organization where applicable, take actions to acquire the necessary competence, and evaluate the effectiveness of the actions taken?</t>
  </si>
  <si>
    <t>7.2q3</t>
  </si>
  <si>
    <t>Does your organization retain appropriate documented information as evidence of competence? (See 7.5.1b)</t>
  </si>
  <si>
    <t>7.3</t>
  </si>
  <si>
    <t>Awareness</t>
  </si>
  <si>
    <t>7.3q3</t>
  </si>
  <si>
    <t>Does your organization ensure that workers are aware of the QEHS policy?</t>
  </si>
  <si>
    <t>7.3q4</t>
  </si>
  <si>
    <t>Does your organization ensure workers are aware of the relevant objectives, actual and potential work-related aspects and their contribution to the QEHS management system performance, including the benefits of improved performance?</t>
  </si>
  <si>
    <t>7.3q5</t>
  </si>
  <si>
    <t>Does your organization ensure that workers are aware of the relevant environmental aspects and impacts associated with their work?</t>
  </si>
  <si>
    <t>7.3q6</t>
  </si>
  <si>
    <t>Does your organization ensure that workers are aware of their contribution to the effectiveness of the QEHS management system, including the benefits of improved performance?</t>
  </si>
  <si>
    <t>7.3q7</t>
  </si>
  <si>
    <t>Does your organization ensure that workers are aware of the implications of not conforming to the QEHS management system requirements and not fulfilling the organization’s compliance objectives?</t>
  </si>
  <si>
    <t>7.3q8</t>
  </si>
  <si>
    <t>Does your organization ensure that workers are aware of incidents and the outcomes of investigations that are relevant to them?</t>
  </si>
  <si>
    <t>7.3q9</t>
  </si>
  <si>
    <t>Does your organization ensure that workers are aware of hazards, OH&amp;S risks and actions determined that are relevant to them?</t>
  </si>
  <si>
    <t>7.3q10</t>
  </si>
  <si>
    <t>Does your organization ensure that workers are aware of the ability to remove themselves from work situations that they consider present an imminent and serious danger to their life or health, as well as the arrangements for protecting them from undue consequences for doing so?</t>
  </si>
  <si>
    <t>7.4</t>
  </si>
  <si>
    <t>Communcation</t>
  </si>
  <si>
    <t>7.4.1</t>
  </si>
  <si>
    <t>Communcation - General</t>
  </si>
  <si>
    <t>7.4.1q4a</t>
  </si>
  <si>
    <t>Does your organization determine the internal and external communications relevant to the QEHS management system, including what it will communicate?</t>
  </si>
  <si>
    <t>7.4.1q4b</t>
  </si>
  <si>
    <t>Does your organization determine the internal and external communications relevant to the QEHS management system, including when to communicate?</t>
  </si>
  <si>
    <t>7.4.1q4c1</t>
  </si>
  <si>
    <t>Does your organization determine the internal and external communications relevant to the QEHS management system, including with whom to communicate internally among the various levels and functions of the organization, among contractors and visitors to the workplace and among other interested parties?</t>
  </si>
  <si>
    <t>7.4.1q4c2</t>
  </si>
  <si>
    <t>Does your organization determine the internal and external communications relevant to the QEHS management system, including how to communicate?</t>
  </si>
  <si>
    <t>7.4.1q4c3</t>
  </si>
  <si>
    <t>Does your organization take into account its compliance obligations and legal requirements when establishing its communication process?</t>
  </si>
  <si>
    <t>7.4.1q4d</t>
  </si>
  <si>
    <t>Does your organization ensure that when environmental or health and safety information that is communicated, it is consistent with the information generated by the QEHS management system is reliable?</t>
  </si>
  <si>
    <t>7.4.1q5</t>
  </si>
  <si>
    <t>Does your organization respond to relevant communications regarding its QEHS management system?</t>
  </si>
  <si>
    <t>7.4.1q6</t>
  </si>
  <si>
    <t>Does your organization retaining documented information as evidence of its communications as appropriate?</t>
  </si>
  <si>
    <t>7.4.1q7</t>
  </si>
  <si>
    <t>Does your organization take into account diversity aspects (e.g. gender, language, culture, literacy, disability) when considering its communication needs?</t>
  </si>
  <si>
    <t>7.4.1q8</t>
  </si>
  <si>
    <t>Dos your organization ensure that the views of external interested parties are considered in establishing its communication process(es)?</t>
  </si>
  <si>
    <t>7.4.2</t>
  </si>
  <si>
    <t>Communcation - Internal communication</t>
  </si>
  <si>
    <t>7.4.1q9</t>
  </si>
  <si>
    <t>Does your organization internally communicate information relevant to the QEHS management system including changes to the QEHS management system as appropriate?</t>
  </si>
  <si>
    <t>7.4.1q10</t>
  </si>
  <si>
    <t>Does your organization ensure that is communication process enables persons doing work under your organization’s control to contribute to continual improvement?</t>
  </si>
  <si>
    <t>7.4.3</t>
  </si>
  <si>
    <t>Communcation - External communication</t>
  </si>
  <si>
    <t>7.4.3q11</t>
  </si>
  <si>
    <t>Does your organization externally communicate information relevant to the QEHS management system, via the communications process and as required by the compliance obligations, legal requirements and other requirements?</t>
  </si>
  <si>
    <t>7.5</t>
  </si>
  <si>
    <t>Documented Information</t>
  </si>
  <si>
    <t>7.5.1</t>
  </si>
  <si>
    <t>Documented Information - General</t>
  </si>
  <si>
    <t>7.5.1q13a</t>
  </si>
  <si>
    <t>Does your organization’s QEHS management system include documented information as evidence of communication as required by ISO 9001:2015, ISO 14001:2015 and ISO 45001:2018?</t>
  </si>
  <si>
    <t>7.5.1q13b</t>
  </si>
  <si>
    <t>7.5.1q13c</t>
  </si>
  <si>
    <t>Does your organization’s QEHS management system include documented information determined by your organization as being necessary for the effectiveness of the QEHS management system?</t>
  </si>
  <si>
    <t>7.5.2</t>
  </si>
  <si>
    <t>Documented Information - Creating and Updating</t>
  </si>
  <si>
    <t>7.5.2q14a</t>
  </si>
  <si>
    <t>When creating and updating documented information, does your organization ensure appropriate identification and description (e.g. a title, date, author, or reference number)?</t>
  </si>
  <si>
    <t>7.5.2q14b</t>
  </si>
  <si>
    <t>When creating and updating documented information, does your organization ensure appropriate format (e.g. language, software version, graphics) and media (e.g. paper, electronic)?</t>
  </si>
  <si>
    <t>7.5.2q14c</t>
  </si>
  <si>
    <t>When creating and updating documented information, does your organization ensure appropriate review and approval for suitability and adequacy?</t>
  </si>
  <si>
    <t>7.5.3</t>
  </si>
  <si>
    <t>Documented Information - Control</t>
  </si>
  <si>
    <t>7.5.3q15a</t>
  </si>
  <si>
    <t>Is documented information (required by the QEHS and ISO 9001:2015, ISO 14001:2015 and ISO 45001:2018) controlled to ensure it is available and suitable for use, where and when it is needed?</t>
  </si>
  <si>
    <t>7.5.3q15b</t>
  </si>
  <si>
    <t>Is documented information (required by the QEHS and ISO 9001:2015, ISO 14001:2015 and ISO 45001:2018) controlled to ensure it is adequately protected from loss of confidentiality, improper use, or loss of integrity?</t>
  </si>
  <si>
    <t>7.5.3.2q16</t>
  </si>
  <si>
    <t>For the control of documented information, does your organization address the distribution, access, retrieval and use?</t>
  </si>
  <si>
    <t>7.5.3.2q17</t>
  </si>
  <si>
    <t>For the control of documented information, does your organization address storage and preservation, including preservation of legibility?</t>
  </si>
  <si>
    <t>7.5.3.2q18</t>
  </si>
  <si>
    <t>For the control of documented information, does your organization address control of changes (e.g. version control)?</t>
  </si>
  <si>
    <t>7.5.3.2q19</t>
  </si>
  <si>
    <t>For the control of documented information, does your organization address retention and disposition?</t>
  </si>
  <si>
    <t>7.5.3.2q20</t>
  </si>
  <si>
    <t>How does your organization ensure documented information of external origin is identified and controlled?</t>
  </si>
  <si>
    <t>7.5.3.2q21</t>
  </si>
  <si>
    <t>Is documented information retained as evidence of conformity protected from unintended alterations?</t>
  </si>
  <si>
    <t>8</t>
  </si>
  <si>
    <t>8. Operation</t>
  </si>
  <si>
    <t>Operation</t>
  </si>
  <si>
    <t>8.1a</t>
  </si>
  <si>
    <t>Quality Planning &amp; Control</t>
  </si>
  <si>
    <t>8.1aq1</t>
  </si>
  <si>
    <t>Does your organization plan, implement and control the processes (see 4.4) needed to meet the requirements for the provision of products and services, and to implement the actions determined in Clause 6 by determining the requirements for the products and services?</t>
  </si>
  <si>
    <t>8.1aq2</t>
  </si>
  <si>
    <t>Does your organization plan, implement and control the processes (see 4.4) needed to meet the requirements for the provision of products and services, and to implement the actions determined in Clause 6 by establishing criteria for the processes?</t>
  </si>
  <si>
    <t>8.1aq3</t>
  </si>
  <si>
    <t>Does your organization plan, implement and control the processes (see 4.4) needed to meet the requirements for the provision of products and services, and to implement the actions determined in Clause 6 by establishing criteria for the acceptance of products and services?</t>
  </si>
  <si>
    <t>8.1aq4</t>
  </si>
  <si>
    <t>Does your organization plan, implement and control the processes (see 4.4) needed to meet the requirements for the provision of products and services, and to implement the actions determined in Clause 6 by determining the resources needed to achieve conformity to product and service requirements?</t>
  </si>
  <si>
    <t>8.1aq5</t>
  </si>
  <si>
    <t>Does your organization plan, implement and control the processes (see 4.4) needed to meet the requirements for the provision of products and services, and to implement the actions determined in Clause 6 by implementing control of the processes in accordance with the criteria?</t>
  </si>
  <si>
    <t>8.1aq6</t>
  </si>
  <si>
    <t>Does your organization plan, implement and control the processes (see 4.4) needed to meet the requirements for the provision of products and services, and to implement the actions determined in Clause 6 by determining, maintaining and retaining documented information to the extent necessary to have confidence that the processes have been carried out as planned?</t>
  </si>
  <si>
    <t>8.1aq7</t>
  </si>
  <si>
    <t>Does your organization plan, implement and control the processes (see 4.4) needed to meet the requirements for the provision of products and services, and to implement the actions determined in Clause 6 by determining, maintaining and retaining documented information to the extent necessary to demonstrate the conformity of products and services to their requirements?</t>
  </si>
  <si>
    <t>8.1aq8</t>
  </si>
  <si>
    <t>Are the outputs of the planning process suitable for your organization’s operations?</t>
  </si>
  <si>
    <t>8.1aq9</t>
  </si>
  <si>
    <t>Does your organization control planned changes and review the consequences of unintended changes, taking action to mitigate any adverse effects, as necessary?</t>
  </si>
  <si>
    <t>8.1aq10</t>
  </si>
  <si>
    <t>Does your organization ensure that outsourced processes are controlled (see 8.4)?</t>
  </si>
  <si>
    <t>8.1b</t>
  </si>
  <si>
    <t>Environmental Planning &amp; Control</t>
  </si>
  <si>
    <t>8.1bq11</t>
  </si>
  <si>
    <t>Has the organization established, implemented, controlled and maintained the processes needed to meet QEHS management system requirements, and to implement the actions identified in Section 6.1?</t>
  </si>
  <si>
    <t>8.1bq12</t>
  </si>
  <si>
    <t>Has the organization established operating criteria for each process?</t>
  </si>
  <si>
    <t>8.1bq13</t>
  </si>
  <si>
    <t>Has the organization implement control of the processes in accordance with the operating criteria?</t>
  </si>
  <si>
    <t>8.1bq14</t>
  </si>
  <si>
    <t>Does the organization control planned changes and review the consequences of unintended changes, and taking action to mitigate any adverse effects?</t>
  </si>
  <si>
    <t>8.1bq15</t>
  </si>
  <si>
    <t>Does your organization ensure that outsourced process are controlled and influenced?</t>
  </si>
  <si>
    <t>8.1bq16</t>
  </si>
  <si>
    <t>Does your organization define the extent of control or influence that it applies to each process within the QEHS management system?</t>
  </si>
  <si>
    <t>8.1bq17</t>
  </si>
  <si>
    <t>Has your organization established controls to ensure that its environmental requirements are addressed in the design and development process for the product or service as appropriate considering each life cycle stage?</t>
  </si>
  <si>
    <t>8.1bq18</t>
  </si>
  <si>
    <t>Does your organization determine environmental requirements for the procurement of products and services as appropriate?</t>
  </si>
  <si>
    <t>8.1bq19</t>
  </si>
  <si>
    <t>Does your organization communicate the relevant environmental requirements to external providers and contractors?</t>
  </si>
  <si>
    <t>8.1bq20</t>
  </si>
  <si>
    <t>Does your organization consider the need to provide information about potential significant environmental impacts related to the transportation, delivery, use, end of life treatment and final disposal of its products and services?</t>
  </si>
  <si>
    <t>8.1bq21</t>
  </si>
  <si>
    <t>8.1bq22</t>
  </si>
  <si>
    <t>Does the organization maintain documented information to the extent necessary to have confidence that its processes are carried out as planned?</t>
  </si>
  <si>
    <t>8.1.1</t>
  </si>
  <si>
    <t>OH&amp;S Operational Planning &amp; Control - General</t>
  </si>
  <si>
    <t>8.1.1q1a</t>
  </si>
  <si>
    <t>Has your organization planned, implemented, controlled and maintained the processes needed to meet requirements of the QEHS management system, and to implement the actions determined in Clause 6, by establishing criteria for the processes?</t>
  </si>
  <si>
    <t>8.1.1q1b</t>
  </si>
  <si>
    <t>Has your organization planned, implemented, controlled and maintained the processes needed to meet requirements of the QEHS management system, and to implement the actions determined in Clause 6, by implementing control of the processes in accordance with the criteria?</t>
  </si>
  <si>
    <t>8.1.1q1c</t>
  </si>
  <si>
    <t>Has your organization planned, implemented, controlled and maintained the processes needed to meet requirements of the QEHS management system, and to implement the actions determined in Clause 6, by maintaining and retaining documented information to the extent necessary to have confidence that the processes have been carried out as planned?</t>
  </si>
  <si>
    <t>8.1.1q1d</t>
  </si>
  <si>
    <t>Has your organization planned, implemented, controlled and maintained the processes needed to meet requirements of the QEHS management system, and to implement the actions determined in Clause 6, by adapting work to workers?</t>
  </si>
  <si>
    <t>8.1.1q2</t>
  </si>
  <si>
    <t>At multi-employer workplaces, does your organization coordinate the relevant parts of the QEHS management system with the other organizations?</t>
  </si>
  <si>
    <t>8.1.1q3</t>
  </si>
  <si>
    <t>How does your organization ensure that outsourced processes are controlled (see 8.4)?</t>
  </si>
  <si>
    <t>8.1.2</t>
  </si>
  <si>
    <t>Operation - Eliminating Hazards and Reducing OH&amp;S Risks</t>
  </si>
  <si>
    <t>8.1.2q4</t>
  </si>
  <si>
    <t>Has the organization established, implemented and maintained a process(es) for the elimination of hazards and reduction of OH&amp;S risks using the hierarchy of controls below?
a) eliminate the hazard; 
b) substitute with less hazardous processes, operations, materials or equipment; 
c) use engineering controls and reorganization of work; 
d) use administrative controls, including training; 
e)use adequate personal protective equipment.</t>
  </si>
  <si>
    <t>8.1.3</t>
  </si>
  <si>
    <t>Operation - Management of Change</t>
  </si>
  <si>
    <t>8.1.3q5a</t>
  </si>
  <si>
    <t>Has the organization established a process(es) for the implementation and control of planned changes that impact OH&amp;S performance, including new and upgraded products, services and processes??
Including: 
- workplace locations and surroundings; 
- work organization; 
- working conditions; 
- equipment; 
- work force;</t>
  </si>
  <si>
    <t>8.1.3q5b</t>
  </si>
  <si>
    <t>Has the organization established a process(es) for the implementation and control of planned changes that impact OH&amp;S performance, including changes to legal requirements and other requirements?</t>
  </si>
  <si>
    <t>8.1.3q5c</t>
  </si>
  <si>
    <t>Has the organization established a process(es) for the implementation and control of planned changes that impact OH&amp;S performance, including changes in knowledge or information about hazards and OH&amp;S risks?</t>
  </si>
  <si>
    <t>8.1.3q5d</t>
  </si>
  <si>
    <t>Has the organization established a process(es) for the implementation and control of planned changes that impact OH&amp;S performance, including developments in knowledge and technology?</t>
  </si>
  <si>
    <t>8.1.3q6</t>
  </si>
  <si>
    <t>Does the organisation review the consequences of unintended changes, taking action to mitigate any adverse effects, as necessary?</t>
  </si>
  <si>
    <t>8.1.4</t>
  </si>
  <si>
    <t>Operation - Procurement</t>
  </si>
  <si>
    <t>8.1.4.1</t>
  </si>
  <si>
    <t>Procurement - General</t>
  </si>
  <si>
    <t>8.1.4.1q7</t>
  </si>
  <si>
    <t>Has your organization established, implemented and maintained a process(es) to control the procurement of products and services in order to ensure their conformity to its QEHS management system?</t>
  </si>
  <si>
    <t>8.1.4.2</t>
  </si>
  <si>
    <t>Procurement - Contractors</t>
  </si>
  <si>
    <t>8.1.4.2q8a</t>
  </si>
  <si>
    <t>Does your organization coordinate its procurement process(es) with its contractors, in order to identify hazards and to assess and control the OH&amp;S risks arising from the contractors’ activities and operations that impact the organization?</t>
  </si>
  <si>
    <t>8.1.4.2q8b</t>
  </si>
  <si>
    <t>Does your organization coordinate its procurement process(es) with its contractors, in order to identify hazards and to assess and control the OH&amp;S risks arising from the organization’s activities and operations that impact the contractors’ workers?</t>
  </si>
  <si>
    <t>8.1.4.2q8c</t>
  </si>
  <si>
    <t>Does your organization coordinate its procurement process(es) with its contractors, in order to identify hazards and to assess and control the OH&amp;S risks arising from the contractors’ activities and operations that impact other interested parties in the workplace?</t>
  </si>
  <si>
    <t>8.1.4.2q9</t>
  </si>
  <si>
    <t>Does your organization ensure that the requirements of its QEHS management system are met by contractors and their workers?</t>
  </si>
  <si>
    <t>8.1.4.2q10</t>
  </si>
  <si>
    <t>Does your organization’s procurement process(es) define and apply occupational health and safety criteria for the selection of contractors?</t>
  </si>
  <si>
    <t>8.1.4.3</t>
  </si>
  <si>
    <t>Procurement - Outsourcing</t>
  </si>
  <si>
    <t>8.1.4.3q11</t>
  </si>
  <si>
    <t>Does your organization ensure that outsourced functions and processes are controlled?</t>
  </si>
  <si>
    <t>8.1.4.3q12</t>
  </si>
  <si>
    <t>Does your organization ensure that its outsourcing arrangements are consistent with legal requirements and other requirements and with achieving the intended outcomes of the QEHS management system?</t>
  </si>
  <si>
    <t>8.1.4.3q13</t>
  </si>
  <si>
    <t>Is the type and degree of control applied to these functions and processes defined within the QEHS management system?</t>
  </si>
  <si>
    <t>8.2a</t>
  </si>
  <si>
    <t>Emergency Preparedness &amp; Response</t>
  </si>
  <si>
    <t>8.2aq14</t>
  </si>
  <si>
    <t>Has your organization established, implemented and maintained process required to prepare for and to respond to potential emergency situations identified in Section 6.1.1?</t>
  </si>
  <si>
    <t>8.2aq15a</t>
  </si>
  <si>
    <t>Does your organization prepare and respond by planning actions to prevent or mitigate adverse impacts arising from emergency situations?</t>
  </si>
  <si>
    <t>8.2aq15b</t>
  </si>
  <si>
    <t>Does your organization respond to emergency situations?</t>
  </si>
  <si>
    <t>8.2aq15c</t>
  </si>
  <si>
    <t>Does your organization take action to prevent or mitigate the consequences of emergency situations appropriate to the magnitude of the emergency and the potential environmental impact?</t>
  </si>
  <si>
    <t>8.2aq15d</t>
  </si>
  <si>
    <t>Does your organization periodically test the planned responses where practicable?</t>
  </si>
  <si>
    <t>8.2aq15e</t>
  </si>
  <si>
    <t>Does your organization periodically review the planned responses, in particular, after an emergency situation has occurred?</t>
  </si>
  <si>
    <t>8.2aq15f</t>
  </si>
  <si>
    <t>Does your organization provide relevant information and training related to emergency response and preparedness to relevant interested parties and staff?</t>
  </si>
  <si>
    <t>8.2aq15g</t>
  </si>
  <si>
    <t>8.2aq16</t>
  </si>
  <si>
    <t>Has organization established, implemented and maintained process required to prepare for and to respond to potential emergency situations identified in Section 6.1.2.1?</t>
  </si>
  <si>
    <t>8.2aq17</t>
  </si>
  <si>
    <t>Has your organization established a planned response to emergency situations, including the provision of first aid?</t>
  </si>
  <si>
    <t>8.2aq18</t>
  </si>
  <si>
    <t>Has your organization provided training for the planned response?</t>
  </si>
  <si>
    <t>8.2aq19</t>
  </si>
  <si>
    <t>Has your organization periodically tested and exercised the planned response capability?</t>
  </si>
  <si>
    <t>8.2aq20</t>
  </si>
  <si>
    <t>Has your organization evaluated performance and, as necessary, revised the planned response, including after testing and, in particular, after the occurrence of emergency situations?</t>
  </si>
  <si>
    <t>8.2aq21</t>
  </si>
  <si>
    <t>Has your organization communicated and provided relevant information to all workers on their duties and responsibilities?</t>
  </si>
  <si>
    <t>8.2aq22</t>
  </si>
  <si>
    <t>Has your organization communicated relevant information to contractors, visitors, emergency response services, government authorities and, as appropriate, the local community?</t>
  </si>
  <si>
    <t>8.2aq23</t>
  </si>
  <si>
    <t>Has your organization taken into account the needs and capabilities of all relevant interested parties and ensured their involvement, as appropriate, in the development of the planned response?</t>
  </si>
  <si>
    <t>8.2aq24</t>
  </si>
  <si>
    <t>Does you organization maintain and retain documented information on the process(es) and on the plans for responding to potential emergency situations?</t>
  </si>
  <si>
    <t>8.2b</t>
  </si>
  <si>
    <t>Requirements for Products and Services</t>
  </si>
  <si>
    <t>8.2b.1</t>
  </si>
  <si>
    <t xml:space="preserve"> Customer communication</t>
  </si>
  <si>
    <t>8.2b.1q5</t>
  </si>
  <si>
    <t>Does communication with customers include providing information relating to products and services?</t>
  </si>
  <si>
    <t>8.2b.1q6</t>
  </si>
  <si>
    <t>Does communication with customers include handling enquiries, contracts or orders, including changes?</t>
  </si>
  <si>
    <t>8.2b.1q7</t>
  </si>
  <si>
    <t>Does communication with customers include obtaining customer feedback relating to products and services, including customer complaints?</t>
  </si>
  <si>
    <t>8.2b.1q8</t>
  </si>
  <si>
    <t>Does communication with customers include handling or controlling customer property?</t>
  </si>
  <si>
    <t>8.2b.1q9</t>
  </si>
  <si>
    <t>Does communication with customers include establishing specific requirements for contingency actions, when relevant?</t>
  </si>
  <si>
    <t>8.2b.2</t>
  </si>
  <si>
    <t xml:space="preserve"> Determining the requirements for products and services</t>
  </si>
  <si>
    <t>8.2b.2q10</t>
  </si>
  <si>
    <t>When determining the requirements for the products and services to be offered to customers, does your organization ensure that the requirements for the products and services are defined, including any applicable statutory and regulatory requirements?</t>
  </si>
  <si>
    <t>8.2b.2q11</t>
  </si>
  <si>
    <t>When determining the requirements for the products and services to be offered to customers, does your organization ensure that the requirements for the products and services are defined, including those considered necessary by your organization?</t>
  </si>
  <si>
    <t>8.2b.2q12</t>
  </si>
  <si>
    <t>When determining the requirements for the products and services to be offered to customers, does your organization ensure that your organization can meet the claims for the products and services it offers?</t>
  </si>
  <si>
    <t>8.2b.3</t>
  </si>
  <si>
    <t>Review of the requirements for products and services</t>
  </si>
  <si>
    <t>8.2b.3q13</t>
  </si>
  <si>
    <t>Does your organization ensure that it has the ability to meet the requirements for products and services to be offered to customers?</t>
  </si>
  <si>
    <t>8.2b.3q14</t>
  </si>
  <si>
    <t>Does your organization conduct a review before committing to supply products and services to a customer, including requirements specified by the customer, including the requirements for delivery and post-delivery activities?</t>
  </si>
  <si>
    <t>8.2b.3q15</t>
  </si>
  <si>
    <t>Does your organization conduct a review before committing to supply products and services to a customer, including requirements not stated by the customer, but necessary for the specified or intended use, when known?</t>
  </si>
  <si>
    <t>8.2b.3q16</t>
  </si>
  <si>
    <t>Does your organization conduct a review before committing to supply products and services to a customer, including requirements specified by your organization?</t>
  </si>
  <si>
    <t>8.2b.3q17</t>
  </si>
  <si>
    <t>Does your organization conduct a review before committing to supply products and services to a customer, including statutory and regulatory requirements applicable to the products and services?</t>
  </si>
  <si>
    <t>8.2b.3q18</t>
  </si>
  <si>
    <t>Does your organization conduct a review before committing to supply products and services to a customer, including contract or order requirements differing from those previously expressed?</t>
  </si>
  <si>
    <t>8.2b.3q19</t>
  </si>
  <si>
    <t>Does your organization ensure that contract or order requirements differing from those previously defined are resolved?</t>
  </si>
  <si>
    <t>8.2b.3q20</t>
  </si>
  <si>
    <t>Are customer’s requirements confirmed by your organization before acceptance, when the customer does not provide a documented statement of their requirements?</t>
  </si>
  <si>
    <t>8.2b.3q21</t>
  </si>
  <si>
    <t>Does your organization retain documented information, as applicable on the results of the review? (See 7.5.1b)</t>
  </si>
  <si>
    <t>8.2b.3q22</t>
  </si>
  <si>
    <t>Does your organization retain documented information, as applicable on any new requirements for the products and services? (See 7.5.1b)</t>
  </si>
  <si>
    <t>8.2b.4</t>
  </si>
  <si>
    <t>Changes to requirements for products and services</t>
  </si>
  <si>
    <t>8.2b.4q23</t>
  </si>
  <si>
    <t>Does the organization ensure that the relevant documented information is amended and the relevant persons are made aware of the changed requirements, when the requirements for the products and services are changed?</t>
  </si>
  <si>
    <t>8.3</t>
  </si>
  <si>
    <t>Design and development of products and services</t>
  </si>
  <si>
    <t>8.3.1</t>
  </si>
  <si>
    <t>8.3.1q24</t>
  </si>
  <si>
    <t>Has the organization established, implemented and maintained a design and development process that is appropriate to ensure the subsequent provision of products and services?</t>
  </si>
  <si>
    <t>8.3.2</t>
  </si>
  <si>
    <t>Design and development planning</t>
  </si>
  <si>
    <t>8.3.2q25a</t>
  </si>
  <si>
    <t>In determining the stages and controls for design and development, has the organization taken into consideration the nature, duration and complexity of design and development activities?</t>
  </si>
  <si>
    <t>8.3.2q25b</t>
  </si>
  <si>
    <t>In determining the stages and controls for design and development, has the organization taken into consideration the required process stages including design and development reviews?</t>
  </si>
  <si>
    <t>8.3.2q25c</t>
  </si>
  <si>
    <t>In determining the stages and controls for design and development, has the organization taken into consideration the design and development verification and validation activities?</t>
  </si>
  <si>
    <t>8.3.2q25d</t>
  </si>
  <si>
    <t>In determining the stages and controls for design and development, has the organization taken into consideration the responsibilities and authorities involved in the design and development process?</t>
  </si>
  <si>
    <t>8.3.2q25e</t>
  </si>
  <si>
    <t>In determining the stages and controls for design and development, has the organization taken into consideration the external and internal resources needed?</t>
  </si>
  <si>
    <t>8.3.2q25f</t>
  </si>
  <si>
    <t>In determining the stages and controls for design and development, has the organization taken into consideration the need to control interfaces between persons involved in design and development?</t>
  </si>
  <si>
    <t>8.3.2q25g</t>
  </si>
  <si>
    <t xml:space="preserve">In determining the stages and controls for design and development, has the organization taken into consideration the need for involvement of customer and user?	 </t>
  </si>
  <si>
    <t>8.3.2q25h</t>
  </si>
  <si>
    <t>n determining the stages and controls for design and development, has the organization taken into consideration the requirements of subsequent provision of product and services?</t>
  </si>
  <si>
    <t>8.3.2q25i</t>
  </si>
  <si>
    <t>In determining the stages and controls for design and development, has the organization taken into consideration the level of the control expected for the design and development by customers and other relevant interested parties?</t>
  </si>
  <si>
    <t>8.3.2q25j</t>
  </si>
  <si>
    <t>In determining the stages and controls for design and development, has the organization taken into consideration the documented information needed to demonstrate that design and development requirement have been met?</t>
  </si>
  <si>
    <t>8.3.3</t>
  </si>
  <si>
    <t>Design and Development inputs</t>
  </si>
  <si>
    <t>8.3.3q26</t>
  </si>
  <si>
    <t>Has the organization determined the essential requirements for the specific types of products and services to be designed and developed?</t>
  </si>
  <si>
    <t>8.3.3q27a</t>
  </si>
  <si>
    <t>Does the organization consider functional and performance requirements?</t>
  </si>
  <si>
    <t>8.3.3q27b</t>
  </si>
  <si>
    <t>Does the organization consider information derived from previous design and development activities?</t>
  </si>
  <si>
    <t>8.3.3q27c</t>
  </si>
  <si>
    <t>Does the organization consider the statutory and regulatory requirements?</t>
  </si>
  <si>
    <t>8.3.3q27d</t>
  </si>
  <si>
    <t>Does the organization consider code of practices that the organization has committed to implement?</t>
  </si>
  <si>
    <t>8.3.3q27e</t>
  </si>
  <si>
    <t>Does the organization consider the potential consequences of failure due to the nature of the product and services?</t>
  </si>
  <si>
    <t>8.3.3q28</t>
  </si>
  <si>
    <t>Does the organization ensure that the inputs are adequate for design and development purpose, complete and unambiguous?</t>
  </si>
  <si>
    <t>8.3.3q29</t>
  </si>
  <si>
    <t>Does the organization resolve the conflicting design and development inputs?</t>
  </si>
  <si>
    <t>8.3.3q30</t>
  </si>
  <si>
    <t>Are documented information for design and development inputs retained?</t>
  </si>
  <si>
    <t>8.3.4</t>
  </si>
  <si>
    <t>Design and development controls</t>
  </si>
  <si>
    <t>8.3.4q31a</t>
  </si>
  <si>
    <t>Has the organization applied the necessary controls to design and development processes to ensure that the result to be achieved are defined?</t>
  </si>
  <si>
    <t>8.3.4q31b</t>
  </si>
  <si>
    <t>Has the organization conducted review to evaluate the ability of the results of design and development to meet the requirements?</t>
  </si>
  <si>
    <t>8.3.4q31c</t>
  </si>
  <si>
    <t>Has the organization conducted the verification to ensure that design and development meet input requirements?</t>
  </si>
  <si>
    <t>8.3.4q31d</t>
  </si>
  <si>
    <t>Has the organization conducted the validation to ensure that the resulting product and service meet the requirements of the specified application or intended use?</t>
  </si>
  <si>
    <t>8.3.4q31e</t>
  </si>
  <si>
    <t>Has the organization taken necessary action on the problems determined during reviews, verification or validation activities?</t>
  </si>
  <si>
    <t>8.3.4q31f</t>
  </si>
  <si>
    <t>Has the organization retained documented information on the above mentioned activities?</t>
  </si>
  <si>
    <t>8.3.5</t>
  </si>
  <si>
    <t>Design and Development outputs</t>
  </si>
  <si>
    <t>8.3.5q32a</t>
  </si>
  <si>
    <t>Does the organization ensure that design and development outputs meet the input requirements?</t>
  </si>
  <si>
    <t>8.3.5q32b</t>
  </si>
  <si>
    <t>Does the organization ensure that design and development outputs are adequate for the subsequent processes for provision of product and services?</t>
  </si>
  <si>
    <t>8.3.5q32c</t>
  </si>
  <si>
    <t>Does the organization ensure that design and development outputs include (or has reference) monitoring and measuring requirements and acceptance criteria?</t>
  </si>
  <si>
    <t>8.3.5q32d</t>
  </si>
  <si>
    <t>Does the organization ensure that design and development outputs specify the characteristics of the products and services that are essential for their intended use?</t>
  </si>
  <si>
    <t>8.3.5q32e</t>
  </si>
  <si>
    <t>Has the organization retained documented information on design and development outputs?</t>
  </si>
  <si>
    <t>8.3.6</t>
  </si>
  <si>
    <t>Design and Development changes</t>
  </si>
  <si>
    <t>8.3.6q33</t>
  </si>
  <si>
    <t>Has the organization identified, reviewed and controlled changes made during, or subsequent to the D &amp; D of the product and services to ensure that there is no averse to the impact on conformity to requirement?</t>
  </si>
  <si>
    <t>8.3.6q34</t>
  </si>
  <si>
    <t>Has the organization retained the documented information on design and development changes, the result of reviews, authorization of the changes and the action taken to prevent adverse impact?</t>
  </si>
  <si>
    <t>8.4</t>
  </si>
  <si>
    <t>Control of externally provided processes, products and services</t>
  </si>
  <si>
    <t>8.4.1</t>
  </si>
  <si>
    <t>8.4.1q35</t>
  </si>
  <si>
    <t>Does the organization ensure that the externally provided processes, products and services conform to the requirements?</t>
  </si>
  <si>
    <t>8.4.1q36a</t>
  </si>
  <si>
    <t>Does the organization determine the controls needed when the product and services from the external providers are incorporated into their own product and services?</t>
  </si>
  <si>
    <t>8.4.1q36b</t>
  </si>
  <si>
    <t>Does the organization determine the controls needed when the product and services from the external providers are provided directly to the customer by external providers?</t>
  </si>
  <si>
    <t>8.4.1q36c</t>
  </si>
  <si>
    <t>Does the organization determine the controls needed when process or part of process is provided by the external providers?</t>
  </si>
  <si>
    <t>8.4.1q37</t>
  </si>
  <si>
    <t>Has the organization determined and applied the criteria for selection, evaluation, monitoring of performance and re – evaluation of external providers?</t>
  </si>
  <si>
    <t>8.4.1q38</t>
  </si>
  <si>
    <t>Has the organization retained the documented information of these activities and any action arising out or evaluation/re-evaluation?</t>
  </si>
  <si>
    <t>8.4.2</t>
  </si>
  <si>
    <t>Type and extent of control</t>
  </si>
  <si>
    <t>8.4.2q39a</t>
  </si>
  <si>
    <t>Does the organization ensure that the externally provided processes, product and services do not adversely affect the its ability to consistently deliver conforming products and services to the customers?</t>
  </si>
  <si>
    <t>8.4.2q39b</t>
  </si>
  <si>
    <t>Does the organization ensure that the externally provided process remain within the control of its QMS?</t>
  </si>
  <si>
    <t>8.4.2q39c</t>
  </si>
  <si>
    <t xml:space="preserve">Has the organization defined the controls to be applied to external provider and its resulting outputs?	 </t>
  </si>
  <si>
    <t>8.4.2q39c1</t>
  </si>
  <si>
    <t>Has the organization taken into consideration the potential impact of the organization’s ability to consistently meet customer and applicable statutory and regulatory requirement?</t>
  </si>
  <si>
    <t>8.4.2q39c2</t>
  </si>
  <si>
    <t>Has the organization taken into consideration the effectiveness of the controls applied by the external providers?</t>
  </si>
  <si>
    <t>8.4.2q39d</t>
  </si>
  <si>
    <t>Has the organization determined the verification or other activities, necessary to ensure that the externally provided processes, products and services meet requirements?</t>
  </si>
  <si>
    <t>8.4.3</t>
  </si>
  <si>
    <t xml:space="preserve"> Information for external providers</t>
  </si>
  <si>
    <t>8.4.3q40</t>
  </si>
  <si>
    <t>Does the organization ensure adequacy of requirements prior to their communication to the external provider?</t>
  </si>
  <si>
    <t>8.4.3q41a</t>
  </si>
  <si>
    <t>Does the organization communicate to the external providers its requirements for the processes, products and services required?</t>
  </si>
  <si>
    <t>8.4.3q41b</t>
  </si>
  <si>
    <t>Does the organization communicate to the external providers its requirements for the approval of the product and services; methods, processes and equipment; the release of product and services?</t>
  </si>
  <si>
    <t>8.4.3q41c</t>
  </si>
  <si>
    <t>Does the organization communicate to the external providers its requirements for competence including any qualification of persons?</t>
  </si>
  <si>
    <t>8.4.3q41d</t>
  </si>
  <si>
    <t>Does the organization communicate to the external providers its requirements for external provider’s interactions with the organizations</t>
  </si>
  <si>
    <t>8.4.3q41e</t>
  </si>
  <si>
    <t>Does the organization communicate to the external providers its requirements for control and monitoring of the external providers’ performance to be applied by the organization?</t>
  </si>
  <si>
    <t>8.4.3q41f</t>
  </si>
  <si>
    <t>Does the organization communicate to the external providers its requirements for verification or validation activities that the organization or its customer intends to perform at the external providers’ premises?</t>
  </si>
  <si>
    <t>8.5</t>
  </si>
  <si>
    <t>Production and Service provision</t>
  </si>
  <si>
    <t>8.5.1</t>
  </si>
  <si>
    <t>Control of production and service provision</t>
  </si>
  <si>
    <t>8.5.1q35a</t>
  </si>
  <si>
    <t>Has the organization implemented production and service provision under controlled conditions?</t>
  </si>
  <si>
    <t>8.5.1q35b</t>
  </si>
  <si>
    <t>Are there any documented information available that defines the characteristics of the product, services or activities to be performed and the results to be achieved?</t>
  </si>
  <si>
    <t>8.5.1q35c</t>
  </si>
  <si>
    <t>Are any suitable monitoring and measuring resources available? Are they being used?</t>
  </si>
  <si>
    <t>8.5.1q35d</t>
  </si>
  <si>
    <t>Are monitoring and measuring activities being performed at appropriate stages?</t>
  </si>
  <si>
    <t>8.5.1q35e</t>
  </si>
  <si>
    <t>Are competent persons (including qualification) being appointed?</t>
  </si>
  <si>
    <t>8.5.1q35f</t>
  </si>
  <si>
    <t>Is the infrastructure and environment being used suitable for operation of processes?</t>
  </si>
  <si>
    <t>8.5.1q35g</t>
  </si>
  <si>
    <t>Has the organization implemented any actions to prevent human error?</t>
  </si>
  <si>
    <t>8.5.1q35h</t>
  </si>
  <si>
    <t>Has the organization implemented any release, delivery and post-delivery activities?</t>
  </si>
  <si>
    <t>8.5.1q35i</t>
  </si>
  <si>
    <t>Where resulting output cannot be verified by subsequent monitoring or measurement, has the organization conducted validation and periodic revalidation of the process for production and service provision?</t>
  </si>
  <si>
    <t>8.5.2</t>
  </si>
  <si>
    <t>Identification and traceability</t>
  </si>
  <si>
    <t>8.5.2q36</t>
  </si>
  <si>
    <t>Has the organization used any suitable means to identify output when it is necessary to ensure the conformity of products and services?</t>
  </si>
  <si>
    <t>8.5.2q37</t>
  </si>
  <si>
    <t>Has the status of outputs with respect to monitoring and measuring requirements throughout the production and service provision being identified by the organization?</t>
  </si>
  <si>
    <t>8.5.2q38</t>
  </si>
  <si>
    <t>Has the organization controlled the unique identification of the outputs when traceability is a requirement?</t>
  </si>
  <si>
    <t>8.5.2q39</t>
  </si>
  <si>
    <t>Has the organization retain the documented information necessary to enable traceability, when traceability is a requirement?</t>
  </si>
  <si>
    <t>8.5.3</t>
  </si>
  <si>
    <t>Property belonging to customers or external providers</t>
  </si>
  <si>
    <t>8.5.3q40</t>
  </si>
  <si>
    <t>When property belonging to customers or external providers is under the organization’s control or being used being used by the organization, does the organization exercise adequate care?</t>
  </si>
  <si>
    <t>8.5.3q41</t>
  </si>
  <si>
    <t>Does the organization identify, verify, protect and safeguard customers’ or external providers’ property?</t>
  </si>
  <si>
    <t>8.5.3q42</t>
  </si>
  <si>
    <t>When the property or the customer or external provider is lost, damaged or otherwise fount to be unsuitable for use, does the organization report this to the customer or external provider? Does the organization retain documented information on what has occurred?</t>
  </si>
  <si>
    <t>8.5.4</t>
  </si>
  <si>
    <t>Preservation</t>
  </si>
  <si>
    <t>8.5.4q43</t>
  </si>
  <si>
    <t>Does the organization preserve the outputs during production and service provision, to the extent necessary to ensure conformity to requirements?</t>
  </si>
  <si>
    <t>8.5.5</t>
  </si>
  <si>
    <t>Post-delivery activities</t>
  </si>
  <si>
    <t>8.5.5q44</t>
  </si>
  <si>
    <t>Does the organization meet requirements for post-delivery activities associated with the product and services?</t>
  </si>
  <si>
    <t>8.5.5q45</t>
  </si>
  <si>
    <t>In determining the extent of post-delivery activities does the organization considers the statutory &amp; regulatory requirements; the potential undesired consequences associated with its product and services; customer requirement &amp; feedback; the nature, use and intended lifetime of its product and services?</t>
  </si>
  <si>
    <t>8.5.6</t>
  </si>
  <si>
    <t>Control of change</t>
  </si>
  <si>
    <t>8.5.6q46</t>
  </si>
  <si>
    <t>Does the organization conduct review and control changes for production or service provision to ensure continuing conformity with requirements?</t>
  </si>
  <si>
    <t>8.5.6q47</t>
  </si>
  <si>
    <t>Does the organization retain documented information describing the results of the review of changes, the person(s) authorizing the change and any necessary actions arising from the review?</t>
  </si>
  <si>
    <t>8.6</t>
  </si>
  <si>
    <t>Release of products and services</t>
  </si>
  <si>
    <t>8.6q48</t>
  </si>
  <si>
    <t xml:space="preserve">Has the organization implemented planned arrangements, at appropriate stages, to verify that the product and service requirements have been met?	</t>
  </si>
  <si>
    <t>8.6q49</t>
  </si>
  <si>
    <t>Does the organization ensure that the release of product and service proceed only after the planned arrangement is satisfactorily completed or approved by relevant authority and as applicable by the customer?</t>
  </si>
  <si>
    <t>8.6q50a</t>
  </si>
  <si>
    <t>Has the organization retained documented information on the release of products and services which includes evidence of conformity with the acceptance criteria?</t>
  </si>
  <si>
    <t>8.6q50b</t>
  </si>
  <si>
    <t>Has the organization retained documented information on the release of products and services which includes traceability to the person(s) authorizing the release?</t>
  </si>
  <si>
    <t>8.7</t>
  </si>
  <si>
    <t>Control of nonconforming outputs</t>
  </si>
  <si>
    <t>8.7.1q51</t>
  </si>
  <si>
    <t>Does the organization ensure that the outputs which do not conform to their requirements are identified and controlled to prevent their unintended use or delivery?</t>
  </si>
  <si>
    <t>8.7.1q52</t>
  </si>
  <si>
    <t>Is the action appropriate to the nature of the nonconformity and its effect on the conformity of product and services?</t>
  </si>
  <si>
    <t>8.7.1q53</t>
  </si>
  <si>
    <t>Do the organization also consider nonconforming product and services detected after delivery of products, during and after provision of services?</t>
  </si>
  <si>
    <t>8.7.1q54</t>
  </si>
  <si>
    <t>When non-conforming product and services is detected does the organization take correction action and/or segregation, containment, return or suspension of provision of product &amp; services and/or informing the customer and/or obtaining authorization for acceptance under concession?</t>
  </si>
  <si>
    <t>8.7.1q55</t>
  </si>
  <si>
    <t>Has the organization verified conformity to the requirements when nonconforming outputs are corrected?</t>
  </si>
  <si>
    <t>8.7.2q56</t>
  </si>
  <si>
    <t>Does the organization retain documented information that describes the nonconformity; describes the actions taken; describes any concession obtained; identifies the authority deciding the action in respect of the nonconformity?</t>
  </si>
  <si>
    <t>9</t>
  </si>
  <si>
    <t>9. Evaluation</t>
  </si>
  <si>
    <t>Performance Evaluation</t>
  </si>
  <si>
    <t>9.1</t>
  </si>
  <si>
    <t>Performance Evaluation - Monitoring, Measurement, Analysis and Evaluation</t>
  </si>
  <si>
    <t>9.1.1</t>
  </si>
  <si>
    <t>Monitoring, Measurement, Analysis and Evaluation - General</t>
  </si>
  <si>
    <t>9.1.1q1</t>
  </si>
  <si>
    <t>Has your organization established, implemented and maintained a process(es) for monitoring, measurement, analysis and performance evaluation?</t>
  </si>
  <si>
    <t>9.1.1q2a</t>
  </si>
  <si>
    <t>Does your organization determine what needs to be monitored and measured?</t>
  </si>
  <si>
    <t>9.1.1aq2a1</t>
  </si>
  <si>
    <t>Does the extent of your organization's monitoring and measurement include the extent to which legal requirements and other requirements are fulfilled?</t>
  </si>
  <si>
    <t>9.1.1aq2a2</t>
  </si>
  <si>
    <t>Does the extent of your organization's monitoring and measurement include its activities and operations related to identified hazards, risks and opportunities?</t>
  </si>
  <si>
    <t>9.1.1aq2a3</t>
  </si>
  <si>
    <t>Does the extent of your organization's monitoring and measurement include progress towards achievement of the organization’s OH&amp;S objectives?</t>
  </si>
  <si>
    <t>9.1.1aq2a4</t>
  </si>
  <si>
    <t>Does the extent of your organization's monitoring and measurement include the effectiveness of operational and other controls?</t>
  </si>
  <si>
    <t>9.1.1q2b</t>
  </si>
  <si>
    <t>Does your organization determine the methods for monitoring, measurement, analysis and evaluation needed to ensure valid results?</t>
  </si>
  <si>
    <t>9.1.1q2c</t>
  </si>
  <si>
    <t>Does your organization determine when monitoring and measuring is  performed ?</t>
  </si>
  <si>
    <t>9.1.1q2d</t>
  </si>
  <si>
    <t>Does your organization determine the criteria against which the organization evaluates its environmental performance and appropriate indicators and the criteria against which the organization will evaluate its OH&amp;S performance?</t>
  </si>
  <si>
    <t>9.1.1q2e</t>
  </si>
  <si>
    <t>Does your organization determine when the results from monitoring and measurement are analysed, evaluated and communicated?</t>
  </si>
  <si>
    <t>9.1.1q3</t>
  </si>
  <si>
    <t>Does your organization evaluate the performance and the effectiveness of the QEHS management system?</t>
  </si>
  <si>
    <t>9.1.1q4</t>
  </si>
  <si>
    <t>Does your organization ensure that calibrated or verified monitoring and measurement equipment is used and maintained as required?</t>
  </si>
  <si>
    <t>9.1.1q5</t>
  </si>
  <si>
    <t>Does your organization internally and externally communicate relevant environmental performance information as required by its communication process and its compliance obligations?</t>
  </si>
  <si>
    <t>9.1.1q6</t>
  </si>
  <si>
    <t>Does your organization maintain documented information as evidence of monitoring, measurement, analysis and evaluation of results, and results of calibration or verification of measuring equipment?</t>
  </si>
  <si>
    <t>9.1.2a</t>
  </si>
  <si>
    <t>Customer Satisfaction</t>
  </si>
  <si>
    <t>9.1.2aq7</t>
  </si>
  <si>
    <t xml:space="preserve">Does your organization monitor customers’ perceptions of the degree to which their needs and expectations have been fulfilled? </t>
  </si>
  <si>
    <t>9.1.2aq8</t>
  </si>
  <si>
    <t>Does your organization determine the methods for obtaining, monitoring and reviewing this information?</t>
  </si>
  <si>
    <t>9.1.2b</t>
  </si>
  <si>
    <t>Monitoring, Measurement, Analysis and Evaluation - Evaluation of Compliance</t>
  </si>
  <si>
    <t>9.1.2bq6</t>
  </si>
  <si>
    <t>Has your organization established implemented and maintained processes to evaluate the fulfilment of its compliance obligations and to establish compliance with legal and other requirements?</t>
  </si>
  <si>
    <t>9.1.2bq7a</t>
  </si>
  <si>
    <t>Has your organization determined the frequency that compliance is evaluated?</t>
  </si>
  <si>
    <t>9.1.2bq7b</t>
  </si>
  <si>
    <t>Does your organization evaluate compliance and take action where required?</t>
  </si>
  <si>
    <t>9.1.2bq7c</t>
  </si>
  <si>
    <t>Does your organization maintain knowledge and understanding of its compliance status?</t>
  </si>
  <si>
    <t>9.1.2bq7d</t>
  </si>
  <si>
    <t>Does your organization retain documented information of the compliance evaluation results?</t>
  </si>
  <si>
    <t>9.1.3</t>
  </si>
  <si>
    <t>Analysis &amp; Evaluation</t>
  </si>
  <si>
    <t>9.1.3q9</t>
  </si>
  <si>
    <t>Does your organization analyse and evaluate appropriate data and information arising from monitoring and measurement.</t>
  </si>
  <si>
    <t>9.1.3q10a</t>
  </si>
  <si>
    <t>Does your organization ensure that the results of analysis are used to evaluate conformity of products and services?</t>
  </si>
  <si>
    <t>9.1.3q10b</t>
  </si>
  <si>
    <t>Does your organization ensure that the results of analysis are used to evaluate the degree of customer satisfaction?</t>
  </si>
  <si>
    <t>9.1.3q10c</t>
  </si>
  <si>
    <t>Does your organization ensure that results of analysis are used to evaluate the performance/effectiveness of the QEHS management system?</t>
  </si>
  <si>
    <t>9.1.3q10d</t>
  </si>
  <si>
    <t>Does your organization ensure that the results of analysis are used to evaluate if planning has been implemented effectively?</t>
  </si>
  <si>
    <t>9.1.3q10e</t>
  </si>
  <si>
    <t>Does your organization ensure that the results of analysis are used to evaluate the effectiveness of actions taken to address risks and opportunities?</t>
  </si>
  <si>
    <t>9.1.3q10f</t>
  </si>
  <si>
    <t>Does your organization ensure that the results of analysis are used to evaluate the performance of external providers?</t>
  </si>
  <si>
    <t>9.1.3q10g</t>
  </si>
  <si>
    <t>Does your organization ensure that the results of analysis are used to evaluate the need for improvements to the QEHS management system?</t>
  </si>
  <si>
    <t>9.2</t>
  </si>
  <si>
    <t>Performance Evaluation - Internal Audit</t>
  </si>
  <si>
    <t>9.2.1</t>
  </si>
  <si>
    <t>Performance Evaluation - Internal Audit - General</t>
  </si>
  <si>
    <t>9.2.1q8</t>
  </si>
  <si>
    <t>Does your organization conduct internal audits at planned intervals to provide information on whether the QEHS management system conforms to your organization’s own requirements for its QEHS management system?</t>
  </si>
  <si>
    <t>9.2.1q9a</t>
  </si>
  <si>
    <t>Does your organization conduct internal audits at planned intervals to provide information on whether the QEHS management system conforms to the requirements of ISO 9001:2015, ISO 14001:2015 and ISO 45001:2018?</t>
  </si>
  <si>
    <t>9.2.1q9b</t>
  </si>
  <si>
    <t>Does your organization conduct internal audits at planned intervals to provide information on whether the QEHS management system is effectively implemented and maintained?</t>
  </si>
  <si>
    <t>9.2.2</t>
  </si>
  <si>
    <t>Performance Evaluation - Internal Audit Programme</t>
  </si>
  <si>
    <t>9.2.2q10a</t>
  </si>
  <si>
    <t>Does your organization plan, establish, implement and maintain EHQMS audit programme(s) including the frequency, methods, responsibilities, planning requirements and reporting, which take into consideration the importance of the processes concerned, changes affecting your organization, and the results of previous audits?</t>
  </si>
  <si>
    <t>9.2.2q10b</t>
  </si>
  <si>
    <t>Does your organization define the audit criteria and scope for each audit?</t>
  </si>
  <si>
    <t>9.2.2q10c</t>
  </si>
  <si>
    <t>Does your organization select auditors and conduct audits to ensure objectivity and the impartiality of the audit process?</t>
  </si>
  <si>
    <t>9.2.2q10d</t>
  </si>
  <si>
    <t>Does your organization ensure that the results of the audits are reported to relevant management?</t>
  </si>
  <si>
    <t>9.2.2q10e</t>
  </si>
  <si>
    <t>Does your organization take appropriate correction and corrective actions without undue delay?</t>
  </si>
  <si>
    <t>9.2.2q10f</t>
  </si>
  <si>
    <t>Does your organization retain documented information as evidence of the implementation of the audit programme and the audit results? (See 7.5.1b)</t>
  </si>
  <si>
    <t>9.3</t>
  </si>
  <si>
    <t>Performance Evaluation - Management Review</t>
  </si>
  <si>
    <t>9.3q11</t>
  </si>
  <si>
    <t>Does Top management review your organization’s QEHS management system, at planned intervals, to ensure its continuing suitability, adequacy, effectiveness and alignment with the strategic direction of your organization?</t>
  </si>
  <si>
    <t>9.3q12a</t>
  </si>
  <si>
    <t>Is the management review planned and carried out taking into consideration the status of actions from previous management reviews?</t>
  </si>
  <si>
    <t>9.3q12b</t>
  </si>
  <si>
    <t>Is the management review planned and carried out taking into consideration changes in external and internal issues that are relevant to the QEHS management system? Including:
1. Changes in external and internal issues;
2. Changes in the needs and expectation of interested parties, compliance with obligations and legal requirements;
3. Changes in its significant environmental aspects;
4. The effectiveness of actions taken to address risks and opportunities.</t>
  </si>
  <si>
    <t>9.3q12c</t>
  </si>
  <si>
    <t>Is the management review planned and carried out taking into consideration information on the performance and effectiveness of the QEHS management system, including trends in: 
1. Customer satisfaction;
2. Feedback from relevant interested parties;
3. Incidents, nonconformities, corrective actions and continual improvement;
4. Monitoring and measurement results;
5. Results of evaluation of compliance with legal and other requirements;
6. Audit results;
7. Consultation and participation of workers;
8. Risks and opportunities;
9. Performance of external providers;
10. Process performance and conformity of products and services;
11. The extent to which QEHS objectives have been met.</t>
  </si>
  <si>
    <t>9.3q12d</t>
  </si>
  <si>
    <t>Is the management review planned and carried out taking into consideration the adequacy of resources?</t>
  </si>
  <si>
    <t>9.3q12e</t>
  </si>
  <si>
    <t>Is the management review planned and carried out taking into consideration the effectiveness of actions taken to address risks and opportunities (see 6.1)?</t>
  </si>
  <si>
    <t>9.3q12f</t>
  </si>
  <si>
    <t>Is the management review planned and carried out taking into consideration opportunities for improvement?</t>
  </si>
  <si>
    <t>9.3q12g</t>
  </si>
  <si>
    <t>Do the outputs of the management review include decisions and actions related to opportunities for improvement and the continuing suitability, adequacy and effectiveness of the QEHS management system in achieving its intended outcomes?</t>
  </si>
  <si>
    <t>9.3q13</t>
  </si>
  <si>
    <t>Do the outputs of the management review include decisions and actions related to any need for changes to the QEHS management system?</t>
  </si>
  <si>
    <t>9.3q14</t>
  </si>
  <si>
    <t>Do the outputs of the management review include decisions and actions related to resource needs?</t>
  </si>
  <si>
    <t>9.3q15</t>
  </si>
  <si>
    <t>Do the outputs from the management review include decisions related to continual improvement opportunities?</t>
  </si>
  <si>
    <t>9.3q16</t>
  </si>
  <si>
    <t>Do the outputs from the management review include decisions relating to the need for changes to the QEHS management system, including resources?</t>
  </si>
  <si>
    <t>9.3q17</t>
  </si>
  <si>
    <t>Do the outputs from the management review include the actions necessary when objectives are not achieved?</t>
  </si>
  <si>
    <t>9.3q18</t>
  </si>
  <si>
    <t>Do the outputs from the management review include the opportunities to improve the integration of the QEHS management system with other business processes as required?</t>
  </si>
  <si>
    <t>9.3q19</t>
  </si>
  <si>
    <t>Do the outputs from the management review include the implications for the organization’s strategic direction?</t>
  </si>
  <si>
    <t>9.3q20</t>
  </si>
  <si>
    <t>Does your organization retain documented information as evidence of the results of management reviews? (See 7.5.1b)</t>
  </si>
  <si>
    <t>10</t>
  </si>
  <si>
    <t xml:space="preserve">10. Improvement </t>
  </si>
  <si>
    <t>Improvement</t>
  </si>
  <si>
    <t>10.1</t>
  </si>
  <si>
    <t xml:space="preserve">Improvement - General </t>
  </si>
  <si>
    <t>10.1q1</t>
  </si>
  <si>
    <t>Does your organization determine and select opportunities for improvement and implement any necessary actions to meet customer requirements and enhance customer satisfaction?</t>
  </si>
  <si>
    <t>10.1q2</t>
  </si>
  <si>
    <t>Does your organization determine and select opportunities for improvement and implement any necessary actions to achieve the intended outcomes of its QEHS management system?</t>
  </si>
  <si>
    <t>10.1q3</t>
  </si>
  <si>
    <t>Does your organization determine and select opportunities for improvement and implement any necessary actions to improving products and services to meet requirements as well as to address future needs and expectations?</t>
  </si>
  <si>
    <t>10.1q4</t>
  </si>
  <si>
    <t>Does your organization determine and select opportunities for improvement and implement any necessary actions to correcting, preventing or reducing undesired effects?</t>
  </si>
  <si>
    <t>10.1q5</t>
  </si>
  <si>
    <t>Does your organization determine and select opportunities for improvement and implement any necessary actions to improving the performance and effectiveness of the QEHS management system?</t>
  </si>
  <si>
    <t>10.2</t>
  </si>
  <si>
    <t>Improvement - Incident, Nonconformity and Corrective Action</t>
  </si>
  <si>
    <t>10.2q2</t>
  </si>
  <si>
    <t>When an incident or nonconformity occurs, including any arising from complaints, does your organization react to the non-conformity take action to control and correct it?</t>
  </si>
  <si>
    <t>10.2q3a1</t>
  </si>
  <si>
    <t>When an incident or nonconformity occurs, including any arising from complaints, does your organization react to the non-conformity deal with the consequences?</t>
  </si>
  <si>
    <t>When an incident or nonconformity occurs, including any arising from complaints, does your organization evaluate, with the participation of workers (see 5.4) and the involvement of other relevant interested parties, the need for corrective action to eliminate the root cause(s) of the incident or nonconformity, in order that it does not recur or occur elsewhere, by investigating the incident or reviewing the nonconformity?</t>
  </si>
  <si>
    <t>10.2q3b1</t>
  </si>
  <si>
    <t>When an incident or nonconformity occurs, including any arising from complaints, does your organization evaluate, with the participation of workers (see 5.4) and the involvement of other relevant interested parties, the need for corrective action to eliminate the root cause(s) of the incident or nonconformity, in order that it does not recur or occur elsewhere, by determining the cause(s) of the incident or nonconformity?</t>
  </si>
  <si>
    <t>10.2q3b2</t>
  </si>
  <si>
    <t>When an incident or nonconformity occurs, including any arising from complaints, does your organization evaluate, with the participation of workers (see 5.4) and the involvement of other relevant interested parties, the need for corrective action to eliminate the root cause(s) of the incident or nonconformity, in order that it does not recur or occur elsewhere, by determining if similar incidents have occurred, if nonconformities exist, or if they could potentially occur?</t>
  </si>
  <si>
    <t>10.2q3b3</t>
  </si>
  <si>
    <t>When an incident or nonconformity occurs, including any arising from complaints, does your organization implement any needed and review existing assessments of OH&amp;S risks and other risks, as appropriate (see 6.1)?</t>
  </si>
  <si>
    <t>10.2q3c</t>
  </si>
  <si>
    <t>When non-conformities occur, including any arising from complaints, does your organization review the effectiveness of any corrective action taken?</t>
  </si>
  <si>
    <t>10.2q3d</t>
  </si>
  <si>
    <t>When non-conformities occur, including any arising from complaints, does your organization update risks and opportunities determined during planning, if necessary, as well as assessing OH&amp;S risks that relate to new or changed hazards, prior to taking action?</t>
  </si>
  <si>
    <t>10.2q3e</t>
  </si>
  <si>
    <t>When non-conformities occur, including any arising from complaints, does your organization determine and implement any action needed, including corrective action, in accordance with the hierarchy of controls (see 8.1.2) and the management of change (see 8.1.3)?</t>
  </si>
  <si>
    <t>10.2q3f</t>
  </si>
  <si>
    <t>When non-conformities occur, including any arising from complaints, does your organization makes changes to the QEHS management system as necessary?</t>
  </si>
  <si>
    <t>10.2q3g</t>
  </si>
  <si>
    <t>Does your organization ensure that corrective actions are appropriate to the effects of the incident or nonconformity encountered?</t>
  </si>
  <si>
    <t>10.2q14</t>
  </si>
  <si>
    <t>Does your organization retain documented information as evidence of the nature of the incident or nonconformity and any subsequent actions taken? (See 7.5.1b)</t>
  </si>
  <si>
    <t>10.2q15</t>
  </si>
  <si>
    <t>Does your organization retain documented information as evidence of the nature of the results of any corrective action? (See 7.5.1b)</t>
  </si>
  <si>
    <t>10.2q16</t>
  </si>
  <si>
    <t>Does your organization communicate this documented information to relevant workers, and, where they exist, workers’ representatives, and other relevant interested parties?</t>
  </si>
  <si>
    <t>10.3</t>
  </si>
  <si>
    <t>Continual Improvement</t>
  </si>
  <si>
    <t>10.3q17</t>
  </si>
  <si>
    <t>Does your organization continually improve the suitability, adequacy and effectiveness of the QEHS management system?</t>
  </si>
  <si>
    <t>10.3q18</t>
  </si>
  <si>
    <t>Does your organization consider the results of analysis and evaluation, and the outputs from management review, to determine if there are needs or opportunities that can be addressed as part of continual improvement?</t>
  </si>
  <si>
    <t>10.3q19a</t>
  </si>
  <si>
    <t>Does your organization continually improve the suitability, adequacy and effectiveness of the management system, by enhancing QEHS performance?</t>
  </si>
  <si>
    <t>10.3q19b</t>
  </si>
  <si>
    <t>Does your organization continually improve the suitability, adequacy and effectiveness of the management system, by promoting a culture that supports an QEHS management system?</t>
  </si>
  <si>
    <t>10.3q19c</t>
  </si>
  <si>
    <t>Does your organization continually improve the suitability, adequacy and effectiveness of the management system, by promoting the participation of workers in implementing actions for the continual improvement of the QEHS management system?</t>
  </si>
  <si>
    <t>10.3q19d</t>
  </si>
  <si>
    <t>Does your organization continually improve the suitability, adequacy and effectiveness of the management system, by communicating the relevant results of continual improvement to workers, and, where they exist, workers’ representatives?</t>
  </si>
  <si>
    <t>10.3q19e</t>
  </si>
  <si>
    <t>Does your organization continually improve the suitability, adequacy and effectiveness of the management system, by maintaining and retaining documented information as evidence of continual improvement?</t>
  </si>
  <si>
    <t>Sub Clause</t>
  </si>
  <si>
    <t>Thematic Area</t>
  </si>
  <si>
    <t>Main Clause</t>
  </si>
  <si>
    <t xml:space="preserve">% Compliance </t>
  </si>
  <si>
    <t>Target</t>
  </si>
  <si>
    <t>4.1 Organizational Context</t>
  </si>
  <si>
    <t>4.2 Relevant Interested Parties</t>
  </si>
  <si>
    <t>4.3 Management System Scope</t>
  </si>
  <si>
    <t>4.4 QEHS Management System</t>
  </si>
  <si>
    <t>5.1.1 General</t>
  </si>
  <si>
    <t>5.1.2 Customer Focus</t>
  </si>
  <si>
    <t>5.2.1 Developing the Policy</t>
  </si>
  <si>
    <t>5.2.2 Communicating the Policy</t>
  </si>
  <si>
    <t>5.3 Roles, Responsibilities and Authority</t>
  </si>
  <si>
    <t>5.4. Consultation and Participation</t>
  </si>
  <si>
    <t>6.1.1 Action to Address Risk and Opportunities</t>
  </si>
  <si>
    <t>6.1.2a Environmental Aspects</t>
  </si>
  <si>
    <t>6.1.2b.1 Hazard Identification</t>
  </si>
  <si>
    <t>6.1.2b.2 Assessment of OH&amp;S risks and Other Risks</t>
  </si>
  <si>
    <t>6.1.2b.3 Assessment of OH&amp;S Opportunities and Other Opportunities</t>
  </si>
  <si>
    <t>6.1.3 Determining Legal Requirements</t>
  </si>
  <si>
    <t>6.1.4 Planning Actions</t>
  </si>
  <si>
    <t>6.2.1 QEHS Objectives</t>
  </si>
  <si>
    <t>6.2.2 Objectives &amp; Planning to Achieve Them</t>
  </si>
  <si>
    <t>6.2.2 Planning for Change</t>
  </si>
  <si>
    <t>7.1.1 General</t>
  </si>
  <si>
    <t>7.1.2 People</t>
  </si>
  <si>
    <t xml:space="preserve">7.1.3 Infrastructure </t>
  </si>
  <si>
    <t>7.1.4 Environment for the Operation of Processes</t>
  </si>
  <si>
    <t>7.1.5.1 General</t>
  </si>
  <si>
    <t>7.1.5.2 Measurement Traceability</t>
  </si>
  <si>
    <t>7.1.6 Organizational knowledge</t>
  </si>
  <si>
    <t>7.2 Competence</t>
  </si>
  <si>
    <t>7.3 Awareness</t>
  </si>
  <si>
    <t>7.4.1 Communcation - General</t>
  </si>
  <si>
    <t>7.4.2 Internal communication</t>
  </si>
  <si>
    <t>7.4.3 External communication</t>
  </si>
  <si>
    <t xml:space="preserve">7.5.1 Documented Information </t>
  </si>
  <si>
    <t>7.5.2 Creating and Updating</t>
  </si>
  <si>
    <t>7.5.3 Documented Information - Control</t>
  </si>
  <si>
    <t>8.1a Quality Planning &amp; Control</t>
  </si>
  <si>
    <t>8.1b Environmental Planning &amp; Control</t>
  </si>
  <si>
    <t>8.1.1 OH&amp;S Operational Planning &amp; Control</t>
  </si>
  <si>
    <t>8.1.2 Operation - Eliminating Hazards and Reducing OH&amp;S Risks</t>
  </si>
  <si>
    <t>8.1.3 Operation - Management of Change</t>
  </si>
  <si>
    <t>8.1.4.1 Procurement - General</t>
  </si>
  <si>
    <t>8.1.4.2 Procurement - Contractors</t>
  </si>
  <si>
    <t>8.1.4.3 Procurement - Outsourcing</t>
  </si>
  <si>
    <t>8.2a Emergency Preparedness &amp; Response</t>
  </si>
  <si>
    <t>8.2b.1 Customer communication</t>
  </si>
  <si>
    <t>8.2b.2 Determining the requirements for products and services</t>
  </si>
  <si>
    <t>8.2b.3 Review of the requirements for products and services</t>
  </si>
  <si>
    <t>8.2b.4 Changes to requirements for products and services</t>
  </si>
  <si>
    <t>8.3.1 General</t>
  </si>
  <si>
    <t>8.3.2 Design and development planning</t>
  </si>
  <si>
    <t>8.3.3 Design and Development inputs</t>
  </si>
  <si>
    <t>8.3.4 Design and development controls</t>
  </si>
  <si>
    <t>8.3.5 Design and Development outputs</t>
  </si>
  <si>
    <t>8.3.6 Design and Development changes</t>
  </si>
  <si>
    <t>8.4.1 General</t>
  </si>
  <si>
    <t>8.4.2 Type and extent of control</t>
  </si>
  <si>
    <t>8.4.3 Information for external providers</t>
  </si>
  <si>
    <t>8.5.1 Control of production and service provision</t>
  </si>
  <si>
    <t>8.5.2 Identification and traceability</t>
  </si>
  <si>
    <t>8.5.3 Property belonging to customers or external providers</t>
  </si>
  <si>
    <t>8.5.4 Preservation</t>
  </si>
  <si>
    <t>8.5.5 Post-delivery activities</t>
  </si>
  <si>
    <t>8.5.6 Control of change</t>
  </si>
  <si>
    <t>8.6 Release of products and services</t>
  </si>
  <si>
    <t>8.7 Control of nonconforming outputs</t>
  </si>
  <si>
    <t>9.1.1 Monitoring, Measurement, Analysis and Evaluation - General</t>
  </si>
  <si>
    <t>9.1.2a Customer Satisfaction</t>
  </si>
  <si>
    <t>9.1.2b Monitoring, Measurement, Analysis and Evaluation - Evaluation of Compliance</t>
  </si>
  <si>
    <t>9.1.3 Analysis &amp; Evaluation</t>
  </si>
  <si>
    <t>9.2.1 Performance Evaluation - Internal Audit - General</t>
  </si>
  <si>
    <t>9.2.2 Performance Evaluation - Internal Audit Programme</t>
  </si>
  <si>
    <t>9.3 Performance Evaluation - Management Review</t>
  </si>
  <si>
    <t xml:space="preserve">10.1 Improvement - General </t>
  </si>
  <si>
    <t>10.2 Improvement - Incident, Nonconformity and Corrective Action</t>
  </si>
  <si>
    <t>10.3 Continual Improvement</t>
  </si>
  <si>
    <t xml:space="preserve">Copyright © MiSAFE Solutions Pty Ltd.  		</t>
  </si>
  <si>
    <t xml:space="preserve">Copyright © MiSAFE Solutions Pty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</si>
</sst>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Arial"/>
      <family val="2"/>
    </font>
    <font>
      <u/>
      <sz val="11"/>
      <color theme="10"/>
      <name val="Calibri"/>
      <family val="2"/>
      <scheme val="minor"/>
    </font>
    <font>
      <sz val="11"/>
      <color theme="1"/>
      <name val="Calibri"/>
      <family val="2"/>
      <scheme val="minor"/>
    </font>
    <font>
      <sz val="8"/>
      <color theme="1"/>
      <name val="Arial"/>
      <family val="2"/>
    </font>
    <font>
      <sz val="10"/>
      <color rgb="FF000000"/>
      <name val="Tahoma"/>
      <family val="2"/>
    </font>
    <font>
      <sz val="9"/>
      <color rgb="FF000000"/>
      <name val="Tahoma"/>
      <family val="2"/>
    </font>
    <font>
      <sz val="8"/>
      <name val="Calibri"/>
      <family val="2"/>
      <scheme val="minor"/>
    </font>
    <font>
      <sz val="12"/>
      <color theme="1"/>
      <name val="Calibri"/>
      <family val="2"/>
      <scheme val="minor"/>
    </font>
    <font>
      <sz val="10"/>
      <color rgb="FF000000"/>
      <name val="Calibri"/>
      <family val="2"/>
    </font>
    <font>
      <b/>
      <sz val="13"/>
      <color theme="3"/>
      <name val="Calibri"/>
      <family val="2"/>
      <scheme val="minor"/>
    </font>
    <font>
      <sz val="9"/>
      <color rgb="FF000000"/>
      <name val="Calibri"/>
      <family val="2"/>
    </font>
    <font>
      <sz val="12"/>
      <color theme="1"/>
      <name val="Arial"/>
      <family val="2"/>
    </font>
    <font>
      <b/>
      <sz val="12"/>
      <color theme="1"/>
      <name val="Arial"/>
      <family val="2"/>
    </font>
    <font>
      <sz val="16"/>
      <color theme="1"/>
      <name val="Arial"/>
      <family val="2"/>
    </font>
    <font>
      <sz val="12"/>
      <color theme="0"/>
      <name val="Arial"/>
      <family val="2"/>
    </font>
    <font>
      <sz val="12"/>
      <name val="Arial"/>
      <family val="2"/>
    </font>
    <font>
      <b/>
      <sz val="16"/>
      <color theme="1"/>
      <name val="Arial"/>
      <family val="2"/>
    </font>
    <font>
      <sz val="14"/>
      <color theme="0"/>
      <name val="Arial"/>
      <family val="2"/>
    </font>
    <font>
      <b/>
      <sz val="14"/>
      <color theme="1"/>
      <name val="Arial"/>
      <family val="2"/>
    </font>
    <font>
      <sz val="12"/>
      <color rgb="FF053CF6"/>
      <name val="Arial"/>
      <family val="2"/>
    </font>
    <font>
      <b/>
      <sz val="11"/>
      <color theme="1"/>
      <name val="Arial"/>
      <family val="2"/>
    </font>
    <font>
      <sz val="9"/>
      <color theme="1"/>
      <name val="Arial"/>
      <family val="2"/>
    </font>
    <font>
      <sz val="10"/>
      <color theme="1"/>
      <name val="Arial"/>
      <family val="2"/>
    </font>
    <font>
      <b/>
      <sz val="12"/>
      <color rgb="FF000000"/>
      <name val="Arial"/>
      <family val="2"/>
    </font>
    <font>
      <b/>
      <sz val="12"/>
      <color rgb="FFFFFFFF"/>
      <name val="Arial"/>
      <family val="2"/>
    </font>
    <font>
      <sz val="12"/>
      <color theme="3" tint="-0.249977111117893"/>
      <name val="Arial"/>
      <family val="2"/>
    </font>
    <font>
      <b/>
      <sz val="13"/>
      <color theme="3" tint="-0.249977111117893"/>
      <name val="Arial"/>
      <family val="2"/>
    </font>
    <font>
      <b/>
      <sz val="16"/>
      <color theme="3" tint="-0.249977111117893"/>
      <name val="Arial"/>
      <family val="2"/>
    </font>
    <font>
      <u/>
      <sz val="12"/>
      <color theme="3" tint="-0.249977111117893"/>
      <name val="Arial"/>
      <family val="2"/>
    </font>
    <font>
      <u/>
      <sz val="11"/>
      <color theme="3" tint="-0.249977111117893"/>
      <name val="Arial"/>
      <family val="2"/>
    </font>
    <font>
      <sz val="8"/>
      <color theme="3" tint="-0.249977111117893"/>
      <name val="Arial"/>
      <family val="2"/>
    </font>
  </fonts>
  <fills count="1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rgb="FFFF0000"/>
        <bgColor indexed="64"/>
      </patternFill>
    </fill>
    <fill>
      <patternFill patternType="solid">
        <fgColor theme="5"/>
        <bgColor indexed="64"/>
      </patternFill>
    </fill>
    <fill>
      <patternFill patternType="solid">
        <fgColor rgb="FF00B050"/>
        <bgColor indexed="64"/>
      </patternFill>
    </fill>
    <fill>
      <patternFill patternType="solid">
        <fgColor theme="2" tint="-0.749992370372631"/>
        <bgColor indexed="64"/>
      </patternFill>
    </fill>
    <fill>
      <patternFill patternType="solid">
        <fgColor rgb="FFD9D9D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bottom style="thick">
        <color theme="4" tint="0.499984740745262"/>
      </bottom>
      <diagonal/>
    </border>
    <border>
      <left style="thin">
        <color auto="1"/>
      </left>
      <right/>
      <top style="thin">
        <color auto="1"/>
      </top>
      <bottom/>
      <diagonal/>
    </border>
    <border>
      <left style="thin">
        <color auto="1"/>
      </left>
      <right/>
      <top/>
      <bottom/>
      <diagonal/>
    </border>
  </borders>
  <cellStyleXfs count="7">
    <xf numFmtId="0" fontId="0" fillId="0" borderId="0"/>
    <xf numFmtId="0" fontId="2" fillId="0" borderId="0" applyNumberFormat="0" applyFill="0" applyBorder="0" applyAlignment="0" applyProtection="0"/>
    <xf numFmtId="0" fontId="1" fillId="0" borderId="0"/>
    <xf numFmtId="0" fontId="3" fillId="0" borderId="0"/>
    <xf numFmtId="9" fontId="3" fillId="0" borderId="0" applyFont="0" applyFill="0" applyBorder="0" applyAlignment="0" applyProtection="0"/>
    <xf numFmtId="9" fontId="8" fillId="0" borderId="0" applyFont="0" applyFill="0" applyBorder="0" applyAlignment="0" applyProtection="0"/>
    <xf numFmtId="0" fontId="10" fillId="0" borderId="9" applyNumberFormat="0" applyFill="0" applyAlignment="0" applyProtection="0"/>
  </cellStyleXfs>
  <cellXfs count="144">
    <xf numFmtId="0" fontId="0" fillId="0" borderId="0" xfId="0"/>
    <xf numFmtId="0" fontId="12" fillId="0" borderId="0" xfId="0" applyFont="1"/>
    <xf numFmtId="0" fontId="1" fillId="0" borderId="0" xfId="3" applyFont="1" applyAlignment="1" applyProtection="1">
      <alignment horizontal="left"/>
      <protection locked="0"/>
    </xf>
    <xf numFmtId="0" fontId="1" fillId="0" borderId="0" xfId="3" applyFont="1" applyAlignment="1" applyProtection="1">
      <alignment wrapText="1"/>
      <protection locked="0"/>
    </xf>
    <xf numFmtId="0" fontId="1" fillId="0" borderId="0" xfId="3" applyFont="1" applyProtection="1">
      <protection locked="0"/>
    </xf>
    <xf numFmtId="0" fontId="1" fillId="0" borderId="0" xfId="3" applyFont="1" applyAlignment="1" applyProtection="1">
      <alignment horizontal="center"/>
      <protection locked="0"/>
    </xf>
    <xf numFmtId="9" fontId="1" fillId="0" borderId="0" xfId="5" applyFont="1" applyProtection="1">
      <protection locked="0"/>
    </xf>
    <xf numFmtId="0" fontId="12" fillId="0" borderId="0" xfId="0" applyFont="1" applyProtection="1">
      <protection locked="0"/>
    </xf>
    <xf numFmtId="0" fontId="1" fillId="8" borderId="2" xfId="3" applyFont="1" applyFill="1" applyBorder="1" applyAlignment="1">
      <alignment horizontal="left"/>
    </xf>
    <xf numFmtId="0" fontId="1" fillId="8" borderId="2" xfId="3" applyFont="1" applyFill="1" applyBorder="1" applyAlignment="1">
      <alignment wrapText="1"/>
    </xf>
    <xf numFmtId="0" fontId="1" fillId="8" borderId="2" xfId="3" applyFont="1" applyFill="1" applyBorder="1"/>
    <xf numFmtId="9" fontId="1" fillId="8" borderId="2" xfId="5" applyFont="1" applyFill="1" applyBorder="1" applyProtection="1"/>
    <xf numFmtId="0" fontId="15" fillId="8" borderId="0" xfId="3" applyFont="1" applyFill="1" applyAlignment="1">
      <alignment horizontal="left"/>
    </xf>
    <xf numFmtId="0" fontId="15" fillId="8" borderId="0" xfId="3" applyFont="1" applyFill="1" applyAlignment="1">
      <alignment wrapText="1"/>
    </xf>
    <xf numFmtId="0" fontId="15" fillId="8" borderId="0" xfId="3" applyFont="1" applyFill="1" applyAlignment="1">
      <alignment horizontal="center" wrapText="1"/>
    </xf>
    <xf numFmtId="0" fontId="15" fillId="8" borderId="0" xfId="3" applyFont="1" applyFill="1" applyAlignment="1">
      <alignment horizontal="center"/>
    </xf>
    <xf numFmtId="0" fontId="15" fillId="12" borderId="4" xfId="3" applyFont="1" applyFill="1" applyBorder="1" applyAlignment="1">
      <alignment horizontal="center"/>
    </xf>
    <xf numFmtId="0" fontId="15" fillId="11" borderId="4" xfId="3" applyFont="1" applyFill="1" applyBorder="1" applyAlignment="1">
      <alignment horizontal="center"/>
    </xf>
    <xf numFmtId="0" fontId="15" fillId="10" borderId="4" xfId="3" applyFont="1" applyFill="1" applyBorder="1" applyAlignment="1">
      <alignment horizontal="center"/>
    </xf>
    <xf numFmtId="0" fontId="12" fillId="3" borderId="4" xfId="3" applyFont="1" applyFill="1" applyBorder="1" applyAlignment="1">
      <alignment horizontal="center"/>
    </xf>
    <xf numFmtId="9" fontId="15" fillId="8" borderId="0" xfId="5" applyFont="1" applyFill="1" applyProtection="1"/>
    <xf numFmtId="0" fontId="12" fillId="0" borderId="0" xfId="3" applyFont="1" applyProtection="1">
      <protection locked="0"/>
    </xf>
    <xf numFmtId="0" fontId="12" fillId="0" borderId="2" xfId="3" applyFont="1" applyBorder="1" applyAlignment="1">
      <alignment horizontal="left"/>
    </xf>
    <xf numFmtId="0" fontId="12" fillId="9" borderId="2" xfId="3" applyFont="1" applyFill="1" applyBorder="1" applyAlignment="1">
      <alignment wrapText="1"/>
    </xf>
    <xf numFmtId="0" fontId="12" fillId="9" borderId="2" xfId="3" applyFont="1" applyFill="1" applyBorder="1"/>
    <xf numFmtId="0" fontId="12" fillId="9" borderId="2" xfId="3" applyFont="1" applyFill="1" applyBorder="1" applyAlignment="1">
      <alignment horizontal="center"/>
    </xf>
    <xf numFmtId="9" fontId="12" fillId="9" borderId="2" xfId="5" applyFont="1" applyFill="1" applyBorder="1" applyProtection="1"/>
    <xf numFmtId="9" fontId="12" fillId="9" borderId="4" xfId="5" applyFont="1" applyFill="1" applyBorder="1" applyAlignment="1" applyProtection="1">
      <alignment horizontal="center"/>
    </xf>
    <xf numFmtId="9" fontId="12" fillId="9" borderId="2" xfId="5" applyFont="1" applyFill="1" applyBorder="1" applyAlignment="1" applyProtection="1">
      <alignment horizontal="center"/>
    </xf>
    <xf numFmtId="0" fontId="12" fillId="9" borderId="3" xfId="3" applyFont="1" applyFill="1" applyBorder="1" applyAlignment="1">
      <alignment wrapText="1"/>
    </xf>
    <xf numFmtId="0" fontId="12" fillId="9" borderId="3" xfId="3" applyFont="1" applyFill="1" applyBorder="1"/>
    <xf numFmtId="0" fontId="12" fillId="9" borderId="3" xfId="3" applyFont="1" applyFill="1" applyBorder="1" applyAlignment="1">
      <alignment horizontal="center"/>
    </xf>
    <xf numFmtId="9" fontId="12" fillId="9" borderId="3" xfId="5" applyFont="1" applyFill="1" applyBorder="1" applyProtection="1"/>
    <xf numFmtId="9" fontId="12" fillId="9" borderId="3" xfId="5" applyFont="1" applyFill="1" applyBorder="1" applyAlignment="1" applyProtection="1">
      <alignment horizontal="center"/>
    </xf>
    <xf numFmtId="0" fontId="16" fillId="2" borderId="1" xfId="3" applyFont="1" applyFill="1" applyBorder="1" applyAlignment="1">
      <alignment horizontal="left" vertical="center" wrapText="1"/>
    </xf>
    <xf numFmtId="0" fontId="12" fillId="2" borderId="1" xfId="3" applyFont="1" applyFill="1" applyBorder="1" applyAlignment="1">
      <alignment horizontal="center" vertical="center"/>
    </xf>
    <xf numFmtId="0" fontId="16" fillId="2" borderId="1" xfId="3" applyFont="1" applyFill="1" applyBorder="1" applyAlignment="1">
      <alignment horizontal="center" vertical="center" wrapText="1"/>
    </xf>
    <xf numFmtId="0" fontId="12" fillId="0" borderId="1" xfId="3" applyFont="1" applyBorder="1" applyAlignment="1">
      <alignment horizontal="center" vertical="center"/>
    </xf>
    <xf numFmtId="2" fontId="12" fillId="0" borderId="1" xfId="3" applyNumberFormat="1" applyFont="1" applyBorder="1" applyAlignment="1">
      <alignment horizontal="center" vertical="center"/>
    </xf>
    <xf numFmtId="0" fontId="17" fillId="0" borderId="0" xfId="3" applyFont="1" applyProtection="1">
      <protection locked="0"/>
    </xf>
    <xf numFmtId="0" fontId="15" fillId="13" borderId="3" xfId="3" applyFont="1" applyFill="1" applyBorder="1" applyAlignment="1">
      <alignment horizontal="center" vertical="center" wrapText="1"/>
    </xf>
    <xf numFmtId="0" fontId="15" fillId="13" borderId="7" xfId="3" applyFont="1" applyFill="1" applyBorder="1" applyAlignment="1">
      <alignment horizontal="center" vertical="top" textRotation="90" wrapText="1"/>
    </xf>
    <xf numFmtId="0" fontId="15" fillId="12" borderId="2" xfId="3" applyFont="1" applyFill="1" applyBorder="1" applyAlignment="1">
      <alignment horizontal="center" vertical="center" textRotation="90" wrapText="1"/>
    </xf>
    <xf numFmtId="0" fontId="15" fillId="11" borderId="2" xfId="3" applyFont="1" applyFill="1" applyBorder="1" applyAlignment="1">
      <alignment horizontal="center" vertical="center" textRotation="90" wrapText="1"/>
    </xf>
    <xf numFmtId="0" fontId="15" fillId="10" borderId="2" xfId="3" applyFont="1" applyFill="1" applyBorder="1" applyAlignment="1">
      <alignment horizontal="center" vertical="center" textRotation="90" wrapText="1"/>
    </xf>
    <xf numFmtId="0" fontId="12" fillId="4" borderId="2" xfId="3" applyFont="1" applyFill="1" applyBorder="1" applyAlignment="1">
      <alignment horizontal="center" vertical="center" textRotation="90" wrapText="1"/>
    </xf>
    <xf numFmtId="0" fontId="19" fillId="0" borderId="0" xfId="3" applyFont="1" applyProtection="1">
      <protection locked="0"/>
    </xf>
    <xf numFmtId="49" fontId="12" fillId="5" borderId="2" xfId="3" applyNumberFormat="1" applyFont="1" applyFill="1" applyBorder="1" applyAlignment="1">
      <alignment horizontal="left" vertical="center" wrapText="1"/>
    </xf>
    <xf numFmtId="0" fontId="12" fillId="5" borderId="8" xfId="3" applyFont="1" applyFill="1" applyBorder="1" applyAlignment="1">
      <alignment horizontal="center" vertical="center"/>
    </xf>
    <xf numFmtId="0" fontId="12" fillId="5" borderId="2" xfId="3" applyFont="1" applyFill="1" applyBorder="1" applyAlignment="1">
      <alignment horizontal="left" vertical="center"/>
    </xf>
    <xf numFmtId="0" fontId="12" fillId="5" borderId="2" xfId="3" applyFont="1" applyFill="1" applyBorder="1" applyAlignment="1" applyProtection="1">
      <alignment horizontal="left" vertical="center" wrapText="1"/>
      <protection locked="0"/>
    </xf>
    <xf numFmtId="0" fontId="12" fillId="5" borderId="2" xfId="3" applyFont="1" applyFill="1" applyBorder="1" applyAlignment="1" applyProtection="1">
      <alignment horizontal="center" vertical="center"/>
      <protection locked="0"/>
    </xf>
    <xf numFmtId="0" fontId="12" fillId="5" borderId="3" xfId="3" applyFont="1" applyFill="1" applyBorder="1" applyAlignment="1" applyProtection="1">
      <alignment horizontal="center" vertical="center"/>
      <protection locked="0"/>
    </xf>
    <xf numFmtId="0" fontId="16" fillId="5" borderId="2" xfId="3" applyFont="1" applyFill="1" applyBorder="1" applyAlignment="1" applyProtection="1">
      <alignment horizontal="center" vertical="center" wrapText="1"/>
      <protection locked="0"/>
    </xf>
    <xf numFmtId="0" fontId="12" fillId="5" borderId="2" xfId="3" applyFont="1" applyFill="1" applyBorder="1" applyAlignment="1">
      <alignment horizontal="center" vertical="center"/>
    </xf>
    <xf numFmtId="0" fontId="14" fillId="0" borderId="0" xfId="3" applyFont="1" applyAlignment="1" applyProtection="1">
      <alignment horizontal="center"/>
      <protection locked="0"/>
    </xf>
    <xf numFmtId="0" fontId="12" fillId="5" borderId="8" xfId="3" applyFont="1" applyFill="1" applyBorder="1" applyAlignment="1" applyProtection="1">
      <alignment horizontal="left" vertical="center" wrapText="1"/>
      <protection locked="0"/>
    </xf>
    <xf numFmtId="0" fontId="16" fillId="5" borderId="2" xfId="3" applyFont="1" applyFill="1" applyBorder="1" applyAlignment="1">
      <alignment horizontal="center" vertical="center" wrapText="1"/>
    </xf>
    <xf numFmtId="9" fontId="12" fillId="5" borderId="2" xfId="5" applyFont="1" applyFill="1" applyBorder="1" applyAlignment="1" applyProtection="1">
      <alignment horizontal="center" vertical="center"/>
    </xf>
    <xf numFmtId="49" fontId="12" fillId="9" borderId="2" xfId="3" applyNumberFormat="1" applyFont="1" applyFill="1" applyBorder="1" applyAlignment="1">
      <alignment horizontal="left" vertical="center" wrapText="1"/>
    </xf>
    <xf numFmtId="0" fontId="12" fillId="9" borderId="8" xfId="3" applyFont="1" applyFill="1" applyBorder="1" applyAlignment="1">
      <alignment horizontal="center" vertical="center"/>
    </xf>
    <xf numFmtId="0" fontId="16" fillId="9" borderId="2" xfId="3" applyFont="1" applyFill="1" applyBorder="1" applyAlignment="1">
      <alignment horizontal="left" vertical="center" wrapText="1"/>
    </xf>
    <xf numFmtId="0" fontId="12" fillId="6" borderId="8" xfId="3" applyFont="1" applyFill="1" applyBorder="1" applyAlignment="1" applyProtection="1">
      <alignment horizontal="left" vertical="center" wrapText="1"/>
      <protection locked="0"/>
    </xf>
    <xf numFmtId="0" fontId="16" fillId="9" borderId="2" xfId="3" applyFont="1" applyFill="1" applyBorder="1" applyAlignment="1" applyProtection="1">
      <alignment horizontal="center" vertical="center"/>
      <protection locked="0"/>
    </xf>
    <xf numFmtId="0" fontId="12" fillId="9" borderId="2" xfId="3" applyFont="1" applyFill="1" applyBorder="1" applyAlignment="1" applyProtection="1">
      <alignment horizontal="center" vertical="center"/>
      <protection locked="0"/>
    </xf>
    <xf numFmtId="0" fontId="12" fillId="0" borderId="2" xfId="3" applyFont="1" applyBorder="1" applyAlignment="1" applyProtection="1">
      <alignment horizontal="center" vertical="center" wrapText="1"/>
      <protection locked="0"/>
    </xf>
    <xf numFmtId="0" fontId="12" fillId="0" borderId="2" xfId="3" applyFont="1" applyBorder="1" applyAlignment="1" applyProtection="1">
      <alignment horizontal="left" vertical="center"/>
      <protection locked="0"/>
    </xf>
    <xf numFmtId="0" fontId="12" fillId="6" borderId="2" xfId="3" applyFont="1" applyFill="1" applyBorder="1" applyAlignment="1">
      <alignment horizontal="center" vertical="center"/>
    </xf>
    <xf numFmtId="0" fontId="12" fillId="9" borderId="2" xfId="3" applyFont="1" applyFill="1" applyBorder="1" applyAlignment="1">
      <alignment vertical="center"/>
    </xf>
    <xf numFmtId="0" fontId="12" fillId="7" borderId="2" xfId="3" applyFont="1" applyFill="1" applyBorder="1" applyAlignment="1" applyProtection="1">
      <alignment horizontal="center" vertical="center"/>
      <protection locked="0"/>
    </xf>
    <xf numFmtId="2" fontId="12" fillId="7" borderId="2" xfId="3" applyNumberFormat="1" applyFont="1" applyFill="1" applyBorder="1" applyAlignment="1" applyProtection="1">
      <alignment horizontal="center" vertical="center"/>
      <protection locked="0"/>
    </xf>
    <xf numFmtId="0" fontId="16" fillId="9" borderId="3" xfId="3" applyFont="1" applyFill="1" applyBorder="1" applyAlignment="1">
      <alignment horizontal="left" vertical="center" wrapText="1"/>
    </xf>
    <xf numFmtId="0" fontId="12" fillId="5" borderId="2" xfId="3" applyFont="1" applyFill="1" applyBorder="1" applyAlignment="1">
      <alignment horizontal="left" vertical="center" wrapText="1"/>
    </xf>
    <xf numFmtId="0" fontId="16" fillId="5" borderId="2" xfId="3" applyFont="1" applyFill="1" applyBorder="1" applyAlignment="1" applyProtection="1">
      <alignment horizontal="left" vertical="center"/>
      <protection locked="0"/>
    </xf>
    <xf numFmtId="0" fontId="12" fillId="9" borderId="2" xfId="3" applyFont="1" applyFill="1" applyBorder="1" applyAlignment="1">
      <alignment horizontal="left" vertical="center" wrapText="1"/>
    </xf>
    <xf numFmtId="0" fontId="12" fillId="9" borderId="3" xfId="3" applyFont="1" applyFill="1" applyBorder="1" applyAlignment="1">
      <alignment horizontal="left" vertical="center" wrapText="1"/>
    </xf>
    <xf numFmtId="0" fontId="16" fillId="0" borderId="2" xfId="3" applyFont="1" applyBorder="1" applyAlignment="1" applyProtection="1">
      <alignment horizontal="left" vertical="center"/>
      <protection locked="0"/>
    </xf>
    <xf numFmtId="0" fontId="12" fillId="5" borderId="2" xfId="3" applyFont="1" applyFill="1" applyBorder="1" applyAlignment="1">
      <alignment vertical="center"/>
    </xf>
    <xf numFmtId="0" fontId="12" fillId="5" borderId="2" xfId="3" applyFont="1" applyFill="1" applyBorder="1" applyAlignment="1" applyProtection="1">
      <alignment horizontal="left" vertical="center"/>
      <protection locked="0"/>
    </xf>
    <xf numFmtId="2" fontId="12" fillId="5" borderId="2" xfId="3" applyNumberFormat="1" applyFont="1" applyFill="1" applyBorder="1" applyAlignment="1" applyProtection="1">
      <alignment horizontal="center" vertical="center"/>
      <protection locked="0"/>
    </xf>
    <xf numFmtId="0" fontId="12" fillId="9" borderId="10" xfId="3" applyFont="1" applyFill="1" applyBorder="1" applyAlignment="1">
      <alignment horizontal="center" vertical="center"/>
    </xf>
    <xf numFmtId="0" fontId="21" fillId="0" borderId="0" xfId="3" applyFont="1" applyProtection="1">
      <protection locked="0"/>
    </xf>
    <xf numFmtId="0" fontId="16" fillId="9" borderId="4" xfId="3" applyFont="1" applyFill="1" applyBorder="1" applyAlignment="1">
      <alignment horizontal="left" vertical="center" wrapText="1"/>
    </xf>
    <xf numFmtId="0" fontId="16" fillId="5" borderId="2" xfId="3" applyFont="1" applyFill="1" applyBorder="1" applyAlignment="1" applyProtection="1">
      <alignment horizontal="center" vertical="center"/>
      <protection locked="0"/>
    </xf>
    <xf numFmtId="0" fontId="12" fillId="9" borderId="5" xfId="3" applyFont="1" applyFill="1" applyBorder="1" applyAlignment="1">
      <alignment horizontal="center" vertical="center"/>
    </xf>
    <xf numFmtId="0" fontId="12" fillId="5" borderId="5" xfId="3" applyFont="1" applyFill="1" applyBorder="1" applyAlignment="1">
      <alignment horizontal="center" vertical="center"/>
    </xf>
    <xf numFmtId="0" fontId="12" fillId="5" borderId="4" xfId="3" applyFont="1" applyFill="1" applyBorder="1" applyAlignment="1">
      <alignment vertical="center"/>
    </xf>
    <xf numFmtId="0" fontId="22" fillId="0" borderId="0" xfId="3" applyFont="1" applyProtection="1">
      <protection locked="0"/>
    </xf>
    <xf numFmtId="0" fontId="16" fillId="9" borderId="8" xfId="3" applyFont="1" applyFill="1" applyBorder="1" applyAlignment="1" applyProtection="1">
      <alignment horizontal="center" vertical="center"/>
      <protection locked="0"/>
    </xf>
    <xf numFmtId="0" fontId="12" fillId="0" borderId="8" xfId="3" applyFont="1" applyBorder="1" applyAlignment="1" applyProtection="1">
      <alignment horizontal="left" vertical="center"/>
      <protection locked="0"/>
    </xf>
    <xf numFmtId="0" fontId="12" fillId="9" borderId="8" xfId="3" applyFont="1" applyFill="1" applyBorder="1" applyAlignment="1">
      <alignment vertical="center"/>
    </xf>
    <xf numFmtId="0" fontId="12" fillId="5" borderId="8" xfId="3" applyFont="1" applyFill="1" applyBorder="1" applyAlignment="1" applyProtection="1">
      <alignment horizontal="center" vertical="center" wrapText="1"/>
      <protection locked="0"/>
    </xf>
    <xf numFmtId="0" fontId="12" fillId="5" borderId="8" xfId="3" applyFont="1" applyFill="1" applyBorder="1" applyAlignment="1">
      <alignment horizontal="center" vertical="center" wrapText="1"/>
    </xf>
    <xf numFmtId="0" fontId="12" fillId="5" borderId="2" xfId="3" applyFont="1" applyFill="1" applyBorder="1" applyAlignment="1" applyProtection="1">
      <alignment horizontal="center" vertical="center" wrapText="1"/>
      <protection locked="0"/>
    </xf>
    <xf numFmtId="0" fontId="16" fillId="0" borderId="8" xfId="3" applyFont="1" applyBorder="1" applyAlignment="1" applyProtection="1">
      <alignment horizontal="left" vertical="center"/>
      <protection locked="0"/>
    </xf>
    <xf numFmtId="0" fontId="12" fillId="2" borderId="8" xfId="3" applyFont="1" applyFill="1" applyBorder="1" applyAlignment="1" applyProtection="1">
      <alignment horizontal="left" vertical="center" wrapText="1"/>
      <protection locked="0"/>
    </xf>
    <xf numFmtId="0" fontId="23" fillId="0" borderId="0" xfId="3" applyFont="1" applyProtection="1">
      <protection locked="0"/>
    </xf>
    <xf numFmtId="0" fontId="12" fillId="9" borderId="11" xfId="3" applyFont="1" applyFill="1" applyBorder="1" applyAlignment="1">
      <alignment horizontal="center" vertical="center"/>
    </xf>
    <xf numFmtId="0" fontId="16" fillId="9" borderId="7" xfId="3" applyFont="1" applyFill="1" applyBorder="1" applyAlignment="1">
      <alignment horizontal="left" vertical="center" wrapText="1"/>
    </xf>
    <xf numFmtId="0" fontId="12" fillId="9" borderId="2" xfId="3" applyFont="1" applyFill="1" applyBorder="1" applyAlignment="1">
      <alignment horizontal="justify" vertical="center" wrapText="1"/>
    </xf>
    <xf numFmtId="0" fontId="12" fillId="9" borderId="4" xfId="3" applyFont="1" applyFill="1" applyBorder="1" applyAlignment="1">
      <alignment horizontal="left" vertical="center" wrapText="1"/>
    </xf>
    <xf numFmtId="49" fontId="22" fillId="0" borderId="0" xfId="3" applyNumberFormat="1" applyFont="1" applyAlignment="1" applyProtection="1">
      <alignment horizontal="left" vertical="center" wrapText="1"/>
      <protection locked="0"/>
    </xf>
    <xf numFmtId="0" fontId="12" fillId="0" borderId="0" xfId="3" applyFont="1" applyAlignment="1" applyProtection="1">
      <alignment horizontal="center"/>
      <protection locked="0"/>
    </xf>
    <xf numFmtId="0" fontId="22" fillId="0" borderId="0" xfId="3" applyFont="1" applyAlignment="1" applyProtection="1">
      <alignment horizontal="left" wrapText="1"/>
      <protection locked="0"/>
    </xf>
    <xf numFmtId="0" fontId="1" fillId="0" borderId="0" xfId="3" applyFont="1" applyAlignment="1" applyProtection="1">
      <alignment horizontal="center" vertical="center"/>
      <protection locked="0"/>
    </xf>
    <xf numFmtId="0" fontId="1" fillId="0" borderId="0" xfId="3" applyFont="1" applyAlignment="1" applyProtection="1">
      <alignment vertical="center"/>
      <protection locked="0"/>
    </xf>
    <xf numFmtId="2" fontId="1" fillId="0" borderId="0" xfId="3" applyNumberFormat="1" applyFont="1" applyAlignment="1" applyProtection="1">
      <alignment horizontal="center" vertical="center"/>
      <protection locked="0"/>
    </xf>
    <xf numFmtId="0" fontId="13" fillId="14" borderId="2" xfId="0" applyFont="1" applyFill="1" applyBorder="1" applyAlignment="1">
      <alignment horizontal="left" vertical="center" wrapText="1"/>
    </xf>
    <xf numFmtId="0" fontId="24" fillId="14" borderId="2" xfId="0" applyFont="1" applyFill="1" applyBorder="1" applyAlignment="1">
      <alignment horizontal="center" vertical="center" wrapText="1"/>
    </xf>
    <xf numFmtId="0" fontId="25" fillId="12" borderId="2" xfId="0" applyFont="1" applyFill="1" applyBorder="1" applyAlignment="1">
      <alignment horizontal="left"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24" fillId="4" borderId="2" xfId="0" applyFont="1" applyFill="1" applyBorder="1" applyAlignment="1">
      <alignment horizontal="left" vertical="center" wrapText="1"/>
    </xf>
    <xf numFmtId="0" fontId="25" fillId="11" borderId="2" xfId="0" applyFont="1" applyFill="1" applyBorder="1" applyAlignment="1">
      <alignment horizontal="left" vertical="center" wrapText="1"/>
    </xf>
    <xf numFmtId="0" fontId="25" fillId="10" borderId="2" xfId="0" applyFont="1" applyFill="1" applyBorder="1" applyAlignment="1">
      <alignment horizontal="left" vertical="center" wrapText="1"/>
    </xf>
    <xf numFmtId="0" fontId="26" fillId="0" borderId="0" xfId="0" applyFont="1"/>
    <xf numFmtId="0" fontId="26" fillId="0" borderId="0" xfId="0" applyFont="1" applyAlignment="1">
      <alignment horizontal="center"/>
    </xf>
    <xf numFmtId="0" fontId="27" fillId="0" borderId="9" xfId="6" applyFont="1" applyAlignment="1">
      <alignment horizontal="right"/>
    </xf>
    <xf numFmtId="0" fontId="28" fillId="0" borderId="9" xfId="6" applyFont="1" applyAlignment="1">
      <alignment horizontal="center"/>
    </xf>
    <xf numFmtId="0" fontId="27" fillId="0" borderId="9" xfId="6" applyFont="1" applyAlignment="1">
      <alignment horizontal="center"/>
    </xf>
    <xf numFmtId="0" fontId="27" fillId="0" borderId="9" xfId="6" applyFont="1"/>
    <xf numFmtId="0" fontId="29" fillId="0" borderId="9" xfId="1" applyFont="1" applyBorder="1" applyAlignment="1">
      <alignment horizontal="center"/>
    </xf>
    <xf numFmtId="0" fontId="30" fillId="0" borderId="9" xfId="1" applyFont="1" applyBorder="1" applyAlignment="1">
      <alignment horizontal="center"/>
    </xf>
    <xf numFmtId="0" fontId="12" fillId="0" borderId="0" xfId="0" applyFont="1" applyAlignment="1">
      <alignment horizontal="center"/>
    </xf>
    <xf numFmtId="0" fontId="4" fillId="0" borderId="0" xfId="0" applyFont="1" applyAlignment="1">
      <alignment horizontal="right"/>
    </xf>
    <xf numFmtId="0" fontId="4" fillId="0" borderId="0" xfId="0" applyFont="1" applyAlignment="1">
      <alignment horizontal="right"/>
    </xf>
    <xf numFmtId="0" fontId="16" fillId="2" borderId="1" xfId="3" applyFont="1" applyFill="1" applyBorder="1" applyAlignment="1">
      <alignment horizontal="center" vertical="center"/>
    </xf>
    <xf numFmtId="0" fontId="15" fillId="13" borderId="2" xfId="3" applyFont="1" applyFill="1" applyBorder="1" applyAlignment="1">
      <alignment horizontal="center" vertical="center"/>
    </xf>
    <xf numFmtId="0" fontId="18" fillId="13" borderId="3" xfId="3" applyFont="1" applyFill="1" applyBorder="1" applyAlignment="1">
      <alignment horizontal="left" vertical="center" wrapText="1"/>
    </xf>
    <xf numFmtId="0" fontId="18" fillId="13" borderId="4" xfId="3" applyFont="1" applyFill="1" applyBorder="1" applyAlignment="1">
      <alignment horizontal="left" vertical="center" wrapText="1"/>
    </xf>
    <xf numFmtId="0" fontId="15" fillId="13" borderId="3" xfId="3" applyFont="1" applyFill="1" applyBorder="1" applyAlignment="1">
      <alignment horizontal="center" vertical="center" wrapText="1"/>
    </xf>
    <xf numFmtId="0" fontId="15" fillId="13" borderId="4" xfId="3" applyFont="1" applyFill="1" applyBorder="1" applyAlignment="1">
      <alignment horizontal="center" vertical="center" wrapText="1"/>
    </xf>
    <xf numFmtId="0" fontId="18" fillId="13" borderId="3" xfId="3" applyFont="1" applyFill="1" applyBorder="1" applyAlignment="1">
      <alignment horizontal="center" vertical="center" wrapText="1"/>
    </xf>
    <xf numFmtId="0" fontId="18" fillId="13" borderId="7" xfId="3" applyFont="1" applyFill="1" applyBorder="1" applyAlignment="1">
      <alignment horizontal="center" vertical="center" wrapText="1"/>
    </xf>
    <xf numFmtId="0" fontId="18" fillId="13" borderId="5" xfId="3" applyFont="1" applyFill="1" applyBorder="1" applyAlignment="1">
      <alignment horizontal="center" vertical="center" wrapText="1"/>
    </xf>
    <xf numFmtId="0" fontId="15" fillId="13" borderId="4" xfId="3" applyFont="1" applyFill="1" applyBorder="1" applyAlignment="1">
      <alignment horizontal="center" vertical="center" textRotation="90"/>
    </xf>
    <xf numFmtId="0" fontId="15" fillId="13" borderId="2" xfId="3" applyFont="1" applyFill="1" applyBorder="1" applyAlignment="1">
      <alignment horizontal="center" vertical="center" textRotation="90"/>
    </xf>
    <xf numFmtId="0" fontId="15" fillId="13" borderId="6" xfId="3" applyFont="1" applyFill="1" applyBorder="1" applyAlignment="1">
      <alignment horizontal="center" vertical="center" wrapText="1"/>
    </xf>
    <xf numFmtId="0" fontId="15" fillId="13" borderId="2" xfId="3" applyFont="1" applyFill="1" applyBorder="1" applyAlignment="1">
      <alignment horizontal="center" vertical="center" wrapText="1"/>
    </xf>
    <xf numFmtId="0" fontId="15" fillId="13" borderId="4" xfId="3" applyFont="1" applyFill="1" applyBorder="1" applyAlignment="1">
      <alignment horizontal="center" vertical="center"/>
    </xf>
    <xf numFmtId="0" fontId="4" fillId="0" borderId="0" xfId="2" applyFont="1" applyAlignment="1">
      <alignment horizontal="right"/>
    </xf>
    <xf numFmtId="0" fontId="31" fillId="0" borderId="0" xfId="0" applyFont="1" applyAlignment="1">
      <alignment horizontal="right"/>
    </xf>
    <xf numFmtId="0" fontId="19" fillId="0" borderId="1" xfId="0" applyFont="1" applyBorder="1" applyAlignment="1">
      <alignment horizontal="center"/>
    </xf>
    <xf numFmtId="0" fontId="15" fillId="8" borderId="2" xfId="3" applyFont="1" applyFill="1" applyBorder="1" applyAlignment="1">
      <alignment horizontal="center"/>
    </xf>
  </cellXfs>
  <cellStyles count="7">
    <cellStyle name="Heading 2" xfId="6" builtinId="17"/>
    <cellStyle name="Hyperlink" xfId="1" builtinId="8"/>
    <cellStyle name="Normal" xfId="0" builtinId="0"/>
    <cellStyle name="Normal 2 2" xfId="2" xr:uid="{77A140EA-16EA-7841-8FAC-7B54984E7C55}"/>
    <cellStyle name="Normal 25 2" xfId="3" xr:uid="{F6340AA3-0409-8C4A-A090-49B5DC80B254}"/>
    <cellStyle name="Per cent" xfId="5" builtinId="5"/>
    <cellStyle name="Percent 2" xfId="4" xr:uid="{03E83ADD-D816-FD4B-B0E0-DD2ACCD9B5C3}"/>
  </cellStyles>
  <dxfs count="12">
    <dxf>
      <font>
        <strike val="0"/>
        <outline val="0"/>
        <shadow val="0"/>
        <u val="none"/>
        <vertAlign val="baseline"/>
        <sz val="12"/>
        <color theme="1"/>
        <name val="Arial"/>
        <family val="2"/>
        <scheme val="none"/>
      </font>
      <fill>
        <patternFill>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fill>
        <patternFill>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numFmt numFmtId="0" formatCode="General"/>
      <fill>
        <patternFill>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numFmt numFmtId="0" formatCode="General"/>
      <fill>
        <patternFill>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numFmt numFmtId="0" formatCode="General"/>
      <fill>
        <patternFill>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numFmt numFmtId="0" formatCode="General"/>
      <fill>
        <patternFill>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8" tint="0.79998168889431442"/>
        </patternFill>
      </fill>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fill>
        <patternFill patternType="solid">
          <fgColor indexed="64"/>
          <bgColor theme="8" tint="0.79998168889431442"/>
        </patternFill>
      </fill>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family val="2"/>
        <scheme val="none"/>
      </font>
      <protection locked="1" hidden="0"/>
    </dxf>
    <dxf>
      <font>
        <strike val="0"/>
        <outline val="0"/>
        <shadow val="0"/>
        <u val="none"/>
        <vertAlign val="baseline"/>
        <sz val="12"/>
        <color theme="0"/>
        <name val="Arial"/>
        <family val="2"/>
        <scheme val="none"/>
      </font>
      <fill>
        <patternFill patternType="solid">
          <fgColor indexed="64"/>
          <bgColor theme="3" tint="-0.249977111117893"/>
        </patternFill>
      </fill>
      <protection locked="1" hidden="0"/>
    </dxf>
  </dxfs>
  <tableStyles count="0" defaultTableStyle="TableStyleMedium2" defaultPivotStyle="PivotStyleLight16"/>
  <colors>
    <mruColors>
      <color rgb="FFFFCC00"/>
      <color rgb="FF273669"/>
      <color rgb="FF221643"/>
      <color rgb="FF403550"/>
      <color rgb="FF46566F"/>
      <color rgb="FFFCD6E6"/>
      <color rgb="FFE7AFAB"/>
      <color rgb="FFFF3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misafesolutions.com.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misafesolutions.com.a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misafesolutions.com.au/"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misafesolutions.com.au/" TargetMode="External"/></Relationships>
</file>

<file path=xl/drawings/drawing1.xml><?xml version="1.0" encoding="utf-8"?>
<xdr:wsDr xmlns:xdr="http://schemas.openxmlformats.org/drawingml/2006/spreadsheetDrawing" xmlns:a="http://schemas.openxmlformats.org/drawingml/2006/main">
  <xdr:twoCellAnchor>
    <xdr:from>
      <xdr:col>2</xdr:col>
      <xdr:colOff>558800</xdr:colOff>
      <xdr:row>1</xdr:row>
      <xdr:rowOff>69273</xdr:rowOff>
    </xdr:from>
    <xdr:to>
      <xdr:col>2</xdr:col>
      <xdr:colOff>1056217</xdr:colOff>
      <xdr:row>1</xdr:row>
      <xdr:rowOff>317500</xdr:rowOff>
    </xdr:to>
    <xdr:sp macro="" textlink="">
      <xdr:nvSpPr>
        <xdr:cNvPr id="2" name="Arrow: Down 4">
          <a:extLst>
            <a:ext uri="{FF2B5EF4-FFF2-40B4-BE49-F238E27FC236}">
              <a16:creationId xmlns:a16="http://schemas.microsoft.com/office/drawing/2014/main" id="{F4691519-956B-2F49-874F-6305839D954E}"/>
            </a:ext>
          </a:extLst>
        </xdr:cNvPr>
        <xdr:cNvSpPr/>
      </xdr:nvSpPr>
      <xdr:spPr>
        <a:xfrm>
          <a:off x="4149436" y="323273"/>
          <a:ext cx="497417" cy="248227"/>
        </a:xfrm>
        <a:prstGeom prst="downArrow">
          <a:avLst/>
        </a:prstGeom>
        <a:solidFill>
          <a:schemeClr val="tx2">
            <a:lumMod val="60000"/>
            <a:lumOff val="40000"/>
          </a:schemeClr>
        </a:solidFill>
        <a:ln/>
      </xdr:spPr>
      <xdr:style>
        <a:lnRef idx="1">
          <a:schemeClr val="accent5"/>
        </a:lnRef>
        <a:fillRef idx="2">
          <a:schemeClr val="accent5"/>
        </a:fillRef>
        <a:effectRef idx="1">
          <a:schemeClr val="accent5"/>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ctr"/>
          <a:endParaRPr lang="en-US" sz="1800" b="0" cap="none" spc="0">
            <a:ln w="0">
              <a:solidFill>
                <a:schemeClr val="tx1"/>
              </a:solidFill>
            </a:ln>
            <a:solidFill>
              <a:schemeClr val="tx1"/>
            </a:solidFill>
            <a:effectLst>
              <a:outerShdw blurRad="38100" dist="19050" dir="2700000" algn="tl" rotWithShape="0">
                <a:schemeClr val="dk1">
                  <a:alpha val="40000"/>
                </a:schemeClr>
              </a:outerShdw>
            </a:effectLst>
          </a:endParaRPr>
        </a:p>
      </xdr:txBody>
    </xdr:sp>
    <xdr:clientData/>
  </xdr:twoCellAnchor>
  <xdr:twoCellAnchor editAs="oneCell">
    <xdr:from>
      <xdr:col>0</xdr:col>
      <xdr:colOff>0</xdr:colOff>
      <xdr:row>0</xdr:row>
      <xdr:rowOff>0</xdr:rowOff>
    </xdr:from>
    <xdr:to>
      <xdr:col>1</xdr:col>
      <xdr:colOff>635000</xdr:colOff>
      <xdr:row>1</xdr:row>
      <xdr:rowOff>145080</xdr:rowOff>
    </xdr:to>
    <xdr:pic>
      <xdr:nvPicPr>
        <xdr:cNvPr id="3" name="Picture 2">
          <a:hlinkClick xmlns:r="http://schemas.openxmlformats.org/officeDocument/2006/relationships" r:id="rId1"/>
          <a:extLst>
            <a:ext uri="{FF2B5EF4-FFF2-40B4-BE49-F238E27FC236}">
              <a16:creationId xmlns:a16="http://schemas.microsoft.com/office/drawing/2014/main" id="{94754CF9-9981-A24C-A999-4D8C183EF14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8567" b="39624"/>
        <a:stretch/>
      </xdr:blipFill>
      <xdr:spPr>
        <a:xfrm>
          <a:off x="0" y="0"/>
          <a:ext cx="1293091" cy="399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450273</xdr:colOff>
      <xdr:row>0</xdr:row>
      <xdr:rowOff>399080</xdr:rowOff>
    </xdr:to>
    <xdr:pic>
      <xdr:nvPicPr>
        <xdr:cNvPr id="2" name="Picture 1">
          <a:hlinkClick xmlns:r="http://schemas.openxmlformats.org/officeDocument/2006/relationships" r:id="rId1"/>
          <a:extLst>
            <a:ext uri="{FF2B5EF4-FFF2-40B4-BE49-F238E27FC236}">
              <a16:creationId xmlns:a16="http://schemas.microsoft.com/office/drawing/2014/main" id="{F0653222-5697-E74F-BE3C-1D51AC4D31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8567" b="39624"/>
        <a:stretch/>
      </xdr:blipFill>
      <xdr:spPr>
        <a:xfrm>
          <a:off x="0" y="0"/>
          <a:ext cx="1293091" cy="399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497410</xdr:colOff>
      <xdr:row>0</xdr:row>
      <xdr:rowOff>431800</xdr:rowOff>
    </xdr:to>
    <xdr:pic>
      <xdr:nvPicPr>
        <xdr:cNvPr id="2" name="Picture 1">
          <a:hlinkClick xmlns:r="http://schemas.openxmlformats.org/officeDocument/2006/relationships" r:id="rId1"/>
          <a:extLst>
            <a:ext uri="{FF2B5EF4-FFF2-40B4-BE49-F238E27FC236}">
              <a16:creationId xmlns:a16="http://schemas.microsoft.com/office/drawing/2014/main" id="{F7B65D65-0F7A-2649-A362-307155BA7D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8567" b="39624"/>
        <a:stretch/>
      </xdr:blipFill>
      <xdr:spPr>
        <a:xfrm>
          <a:off x="0" y="0"/>
          <a:ext cx="139911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459310</xdr:colOff>
      <xdr:row>0</xdr:row>
      <xdr:rowOff>431800</xdr:rowOff>
    </xdr:to>
    <xdr:pic>
      <xdr:nvPicPr>
        <xdr:cNvPr id="2" name="Picture 1">
          <a:hlinkClick xmlns:r="http://schemas.openxmlformats.org/officeDocument/2006/relationships" r:id="rId1"/>
          <a:extLst>
            <a:ext uri="{FF2B5EF4-FFF2-40B4-BE49-F238E27FC236}">
              <a16:creationId xmlns:a16="http://schemas.microsoft.com/office/drawing/2014/main" id="{47FE25D1-8839-4444-B928-437A4EA4559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8567" b="39624"/>
        <a:stretch/>
      </xdr:blipFill>
      <xdr:spPr>
        <a:xfrm>
          <a:off x="0" y="0"/>
          <a:ext cx="139911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Users/selorm.ametewee/Desktop/sel.goy/Consulting%20Room/Copy%20of%20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gister"/>
      <sheetName val="Categories"/>
      <sheetName val="Sheet1"/>
    </sheetNames>
    <sheetDataSet>
      <sheetData sheetId="0" refreshError="1"/>
      <sheetData sheetId="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596C2A-ED29-9B46-9E81-F114C15ACFD1}" name="Table1" displayName="Table1" ref="A3:J78" totalsRowShown="0" headerRowDxfId="11" dataDxfId="10" headerRowCellStyle="Normal 25 2" dataCellStyle="Normal 25 2">
  <autoFilter ref="A3:J78" xr:uid="{40DBB7ED-890E-E548-9934-5E84FBFE4D21}"/>
  <tableColumns count="10">
    <tableColumn id="1" xr3:uid="{D34681B2-CEEF-C341-88D5-9DEA262D65BB}" name="Clause No." dataDxfId="9" dataCellStyle="Normal 25 2"/>
    <tableColumn id="12" xr3:uid="{F06EB90E-6DA0-454E-8C46-70F91A460BB4}" name="Sub Clause" dataDxfId="8" dataCellStyle="Normal 25 2">
      <calculatedColumnFormula>IFERROR(VLOOKUP(A4,'ISO Integrated Audit Checklist'!A4:F570,6,0),"")</calculatedColumnFormula>
    </tableColumn>
    <tableColumn id="2" xr3:uid="{1C5B55E6-A1A2-044C-B3AF-7641E3922667}" name="Thematic Area" dataDxfId="7" dataCellStyle="Normal 25 2"/>
    <tableColumn id="11" xr3:uid="{9E083777-212F-4241-8DC2-67A352715023}" name="Main Clause" dataDxfId="6" dataCellStyle="Normal 25 2">
      <calculatedColumnFormula>IFERROR(VLOOKUP(A4,'ISO Integrated Audit Checklist'!A4:R570,2,0),"")</calculatedColumnFormula>
    </tableColumn>
    <tableColumn id="3" xr3:uid="{BBEA1A5C-3D38-224D-B443-CCB91935BB30}" name="Compliant" dataDxfId="5" dataCellStyle="Normal 25 2">
      <calculatedColumnFormula>IFERROR(VLOOKUP(A4,'ISO Integrated Audit Checklist'!A4:R570,8,0),"")</calculatedColumnFormula>
    </tableColumn>
    <tableColumn id="4" xr3:uid="{405EF5F5-DA61-6344-BBBB-1A846A65031B}" name="Minor NC" dataDxfId="4" dataCellStyle="Normal 25 2">
      <calculatedColumnFormula>IFERROR(VLOOKUP(A4,'ISO Integrated Audit Checklist'!A4:R570,9,0),"")</calculatedColumnFormula>
    </tableColumn>
    <tableColumn id="5" xr3:uid="{8281F7D0-CE66-5F4F-A4D1-3289FD5F82BA}" name="Major NC" dataDxfId="3" dataCellStyle="Normal 25 2">
      <calculatedColumnFormula>IFERROR(VLOOKUP(A4,'ISO Integrated Audit Checklist'!A4:R570,10,0),"")</calculatedColumnFormula>
    </tableColumn>
    <tableColumn id="6" xr3:uid="{012B7108-EDBC-F442-BBB9-CAC1B738D960}" name="OFI" dataDxfId="2" dataCellStyle="Normal 25 2">
      <calculatedColumnFormula>IFERROR(VLOOKUP(A4,'ISO Integrated Audit Checklist'!A4:R570,11,0),"")</calculatedColumnFormula>
    </tableColumn>
    <tableColumn id="10" xr3:uid="{17A1F86C-DE11-2F40-9421-D961DB6433D2}" name="% Compliance " dataDxfId="1">
      <calculatedColumnFormula>IFERROR(VLOOKUP(A4,'ISO Integrated Audit Checklist'!A4:R570,18,0),"")</calculatedColumnFormula>
    </tableColumn>
    <tableColumn id="7" xr3:uid="{DFDE497E-AD53-4645-9DB6-EC7F0118DBB6}" name="Target" dataDxfId="0">
      <calculatedColumnFormula>IF(I4&lt;&gt;"",1,"")</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BF628-8FCE-F34F-8076-785B7C1B42E0}">
  <sheetPr>
    <tabColor theme="0"/>
  </sheetPr>
  <dimension ref="A1:D15"/>
  <sheetViews>
    <sheetView showGridLines="0" zoomScale="110" zoomScaleNormal="110" workbookViewId="0">
      <selection activeCell="G18" sqref="G18"/>
    </sheetView>
  </sheetViews>
  <sheetFormatPr baseColWidth="10" defaultColWidth="11.1640625" defaultRowHeight="16" x14ac:dyDescent="0.2"/>
  <cols>
    <col min="1" max="1" width="8.6640625" style="1" customWidth="1"/>
    <col min="2" max="2" width="38.5" style="1" customWidth="1"/>
    <col min="3" max="3" width="19.5" style="123" customWidth="1"/>
    <col min="4" max="16384" width="11.1640625" style="1"/>
  </cols>
  <sheetData>
    <row r="1" spans="1:4" ht="20" customHeight="1" x14ac:dyDescent="0.2">
      <c r="A1" s="115"/>
      <c r="B1" s="115"/>
      <c r="C1" s="116"/>
      <c r="D1" s="115"/>
    </row>
    <row r="2" spans="1:4" ht="31" customHeight="1" thickBot="1" x14ac:dyDescent="0.25">
      <c r="A2" s="117" t="s">
        <v>0</v>
      </c>
      <c r="B2" s="118" t="s">
        <v>1</v>
      </c>
      <c r="C2" s="119"/>
      <c r="D2" s="115"/>
    </row>
    <row r="3" spans="1:4" ht="31" customHeight="1" thickTop="1" thickBot="1" x14ac:dyDescent="0.25">
      <c r="A3" s="120">
        <v>1</v>
      </c>
      <c r="B3" s="120" t="s">
        <v>2</v>
      </c>
      <c r="C3" s="121" t="s">
        <v>3</v>
      </c>
      <c r="D3" s="115"/>
    </row>
    <row r="4" spans="1:4" ht="31" customHeight="1" thickTop="1" thickBot="1" x14ac:dyDescent="0.25">
      <c r="A4" s="120">
        <v>2</v>
      </c>
      <c r="B4" s="120" t="s">
        <v>4</v>
      </c>
      <c r="C4" s="122" t="s">
        <v>3</v>
      </c>
      <c r="D4" s="115"/>
    </row>
    <row r="5" spans="1:4" ht="31" customHeight="1" thickTop="1" thickBot="1" x14ac:dyDescent="0.25">
      <c r="A5" s="120">
        <v>3</v>
      </c>
      <c r="B5" s="120" t="s">
        <v>5</v>
      </c>
      <c r="C5" s="121" t="s">
        <v>3</v>
      </c>
      <c r="D5" s="115"/>
    </row>
    <row r="6" spans="1:4" ht="31" customHeight="1" thickTop="1" thickBot="1" x14ac:dyDescent="0.25">
      <c r="A6" s="120">
        <v>4</v>
      </c>
      <c r="B6" s="120" t="s">
        <v>6</v>
      </c>
      <c r="C6" s="121" t="s">
        <v>3</v>
      </c>
      <c r="D6" s="115"/>
    </row>
    <row r="7" spans="1:4" ht="31" customHeight="1" thickTop="1" thickBot="1" x14ac:dyDescent="0.25">
      <c r="A7" s="120">
        <v>5</v>
      </c>
      <c r="B7" s="120" t="s">
        <v>7</v>
      </c>
      <c r="C7" s="121" t="s">
        <v>3</v>
      </c>
      <c r="D7" s="115"/>
    </row>
    <row r="8" spans="1:4" ht="31" customHeight="1" thickTop="1" thickBot="1" x14ac:dyDescent="0.25">
      <c r="A8" s="120">
        <v>6</v>
      </c>
      <c r="B8" s="120" t="s">
        <v>8</v>
      </c>
      <c r="C8" s="122" t="s">
        <v>3</v>
      </c>
      <c r="D8" s="115"/>
    </row>
    <row r="9" spans="1:4" ht="31" customHeight="1" thickTop="1" thickBot="1" x14ac:dyDescent="0.25">
      <c r="A9" s="120">
        <v>7</v>
      </c>
      <c r="B9" s="120" t="s">
        <v>9</v>
      </c>
      <c r="C9" s="121" t="s">
        <v>3</v>
      </c>
      <c r="D9" s="115"/>
    </row>
    <row r="10" spans="1:4" ht="31" customHeight="1" thickTop="1" thickBot="1" x14ac:dyDescent="0.25">
      <c r="A10" s="120">
        <v>8</v>
      </c>
      <c r="B10" s="120" t="s">
        <v>10</v>
      </c>
      <c r="C10" s="121" t="s">
        <v>3</v>
      </c>
      <c r="D10" s="115"/>
    </row>
    <row r="11" spans="1:4" ht="31" customHeight="1" thickTop="1" thickBot="1" x14ac:dyDescent="0.25">
      <c r="A11" s="120">
        <v>9</v>
      </c>
      <c r="B11" s="120" t="s">
        <v>11</v>
      </c>
      <c r="C11" s="121" t="s">
        <v>3</v>
      </c>
      <c r="D11" s="115"/>
    </row>
    <row r="12" spans="1:4" ht="17" thickTop="1" x14ac:dyDescent="0.2">
      <c r="A12" s="115"/>
      <c r="B12" s="115"/>
      <c r="C12" s="116"/>
      <c r="D12" s="115"/>
    </row>
    <row r="13" spans="1:4" x14ac:dyDescent="0.2">
      <c r="A13" s="115"/>
      <c r="B13" s="141" t="s">
        <v>1253</v>
      </c>
      <c r="C13" s="141"/>
      <c r="D13" s="115"/>
    </row>
    <row r="14" spans="1:4" x14ac:dyDescent="0.2">
      <c r="A14" s="115"/>
      <c r="B14" s="115"/>
      <c r="C14" s="116"/>
      <c r="D14" s="115"/>
    </row>
    <row r="15" spans="1:4" x14ac:dyDescent="0.2">
      <c r="B15" s="140"/>
      <c r="C15" s="140"/>
    </row>
  </sheetData>
  <sheetProtection algorithmName="SHA-512" hashValue="wMObO3bOacxMe1Dm1J4KZiZJKi0CD/Br/iEyCFWSLZhWgnqrx0pzdZz9rtNtWRZoYQhrllAVkRItSxoAwlA/uA==" saltValue="g6b3rVZ8vRxo7Yu1V6JXgg==" spinCount="100000" sheet="1" objects="1" scenarios="1"/>
  <mergeCells count="2">
    <mergeCell ref="B15:C15"/>
    <mergeCell ref="B13:C13"/>
  </mergeCells>
  <hyperlinks>
    <hyperlink ref="C3" location="'Audit Scoring Criteria'!A1" display="Click Here" xr:uid="{53EB2207-5C94-C14B-90E9-39C4407CCCCB}"/>
    <hyperlink ref="C4:C11" location="'Aproved List'!A1" display="Click Here" xr:uid="{5018FE0A-ADA3-374C-84D9-EA8FE044DE65}"/>
    <hyperlink ref="C4" location="'ISO Integrated Audit Checklist'!A1" display="Click Here" xr:uid="{27AA58CA-41A1-5349-A1F9-566BF541E626}"/>
    <hyperlink ref="C5" location="'Audit Summary'!A1" display="Click Here" xr:uid="{77D4937D-3D86-0B42-B281-03340B9D4F9F}"/>
    <hyperlink ref="C6" location="'NC and CAPA Log'!A1" display="Click Here" xr:uid="{FC2FA8BF-EB08-A841-A28D-52A826C27033}"/>
    <hyperlink ref="C7" location="Dashboard!A1" display="Click Here" xr:uid="{3254E2BA-E4E6-EF49-B106-E8CDC31A7E0E}"/>
    <hyperlink ref="C8" location="'ISO IMS Compliance'!A1" display="Click Here" xr:uid="{32DC3C97-AFB8-3E46-B238-EE63F7C89403}"/>
    <hyperlink ref="C9" location="'Compliance, NCs &amp; OFIs'!A1" display="Click Here" xr:uid="{0CD539DF-4BAF-E14C-ADA9-3B54BF2DE8F1}"/>
    <hyperlink ref="C10" location="'Audit findings'!A1" display="Click Here" xr:uid="{B6D075D1-C089-8540-A7F4-D4F1C34DDC8C}"/>
    <hyperlink ref="C11" location="'Sub-Clauses Compliance'!A1" display="Click Here" xr:uid="{2BDDAC36-87D4-6A43-A88D-38E356BF4D3F}"/>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FC687-1670-D54C-BA9E-9F166224D092}">
  <sheetPr>
    <tabColor theme="0"/>
  </sheetPr>
  <dimension ref="A1:C8"/>
  <sheetViews>
    <sheetView showGridLines="0" zoomScale="110" zoomScaleNormal="110" workbookViewId="0">
      <selection activeCell="C13" sqref="C13"/>
    </sheetView>
  </sheetViews>
  <sheetFormatPr baseColWidth="10" defaultColWidth="10.83203125" defaultRowHeight="16" x14ac:dyDescent="0.2"/>
  <cols>
    <col min="1" max="1" width="11" style="1" bestFit="1" customWidth="1"/>
    <col min="2" max="2" width="68.6640625" style="1" customWidth="1"/>
    <col min="3" max="3" width="68.1640625" style="1" customWidth="1"/>
    <col min="4" max="16384" width="10.83203125" style="1"/>
  </cols>
  <sheetData>
    <row r="1" spans="1:3" ht="37" customHeight="1" x14ac:dyDescent="0.2">
      <c r="B1" s="142" t="s">
        <v>2</v>
      </c>
      <c r="C1" s="142"/>
    </row>
    <row r="2" spans="1:3" ht="17" x14ac:dyDescent="0.2">
      <c r="A2" s="107" t="s">
        <v>12</v>
      </c>
      <c r="B2" s="108" t="s">
        <v>13</v>
      </c>
      <c r="C2" s="108" t="s">
        <v>14</v>
      </c>
    </row>
    <row r="3" spans="1:3" ht="51" x14ac:dyDescent="0.2">
      <c r="A3" s="109" t="s">
        <v>15</v>
      </c>
      <c r="B3" s="110" t="s">
        <v>16</v>
      </c>
      <c r="C3" s="111" t="s">
        <v>17</v>
      </c>
    </row>
    <row r="4" spans="1:3" ht="68" x14ac:dyDescent="0.2">
      <c r="A4" s="112" t="s">
        <v>18</v>
      </c>
      <c r="B4" s="110" t="s">
        <v>19</v>
      </c>
      <c r="C4" s="111" t="s">
        <v>20</v>
      </c>
    </row>
    <row r="5" spans="1:3" ht="51" x14ac:dyDescent="0.2">
      <c r="A5" s="113" t="s">
        <v>21</v>
      </c>
      <c r="B5" s="110" t="s">
        <v>22</v>
      </c>
      <c r="C5" s="111" t="s">
        <v>23</v>
      </c>
    </row>
    <row r="6" spans="1:3" ht="51" x14ac:dyDescent="0.2">
      <c r="A6" s="114" t="s">
        <v>24</v>
      </c>
      <c r="B6" s="110" t="s">
        <v>25</v>
      </c>
      <c r="C6" s="111" t="s">
        <v>26</v>
      </c>
    </row>
    <row r="8" spans="1:3" x14ac:dyDescent="0.2">
      <c r="C8" s="124" t="s">
        <v>1254</v>
      </c>
    </row>
  </sheetData>
  <sheetProtection algorithmName="SHA-512" hashValue="QPzWrvrjwtU11PtG1LnW8c6D2ugw4I1NFncAoEO2Tvj7P47Dyx31BLxttsB8p2TtHgvb4RHf4F1JikLpBqOWDw==" saltValue="xY95gg/HDdcT+1o48QNJgQ==" spinCount="100000" sheet="1" objects="1" scenarios="1"/>
  <mergeCells count="1">
    <mergeCell ref="B1: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41BBC-A618-5340-B902-9AED82A38A47}">
  <sheetPr>
    <tabColor theme="0"/>
  </sheetPr>
  <dimension ref="A1:R572"/>
  <sheetViews>
    <sheetView showGridLines="0" zoomScaleNormal="100" zoomScaleSheetLayoutView="80" workbookViewId="0">
      <pane xSplit="6" ySplit="3" topLeftCell="G4" activePane="bottomRight" state="frozen"/>
      <selection pane="topRight" activeCell="E1" sqref="E1"/>
      <selection pane="bottomLeft" activeCell="A4" sqref="A4"/>
      <selection pane="bottomRight" activeCell="L6" sqref="L6"/>
    </sheetView>
  </sheetViews>
  <sheetFormatPr baseColWidth="10" defaultColWidth="8.83203125" defaultRowHeight="16" x14ac:dyDescent="0.2"/>
  <cols>
    <col min="1" max="1" width="11.83203125" style="101" customWidth="1"/>
    <col min="2" max="2" width="15.33203125" style="102" bestFit="1" customWidth="1"/>
    <col min="3" max="5" width="4" style="102" customWidth="1"/>
    <col min="6" max="6" width="88.83203125" style="87" bestFit="1" customWidth="1"/>
    <col min="7" max="7" width="29.6640625" style="103" customWidth="1"/>
    <col min="8" max="11" width="5" style="4" customWidth="1"/>
    <col min="12" max="12" width="35.1640625" style="96" customWidth="1"/>
    <col min="13" max="13" width="32" style="96" bestFit="1" customWidth="1"/>
    <col min="14" max="14" width="10" style="104" customWidth="1"/>
    <col min="15" max="15" width="31.83203125" style="105" bestFit="1" customWidth="1"/>
    <col min="16" max="17" width="5.83203125" style="104" bestFit="1" customWidth="1"/>
    <col min="18" max="18" width="6.83203125" style="106" bestFit="1" customWidth="1"/>
    <col min="19" max="16384" width="8.83203125" style="87"/>
  </cols>
  <sheetData>
    <row r="1" spans="1:18" s="39" customFormat="1" ht="39" customHeight="1" x14ac:dyDescent="0.2">
      <c r="A1" s="126"/>
      <c r="B1" s="126"/>
      <c r="C1" s="126"/>
      <c r="D1" s="126"/>
      <c r="E1" s="126"/>
      <c r="F1" s="126"/>
      <c r="G1" s="34"/>
      <c r="H1" s="127" t="s">
        <v>10</v>
      </c>
      <c r="I1" s="127"/>
      <c r="J1" s="127"/>
      <c r="K1" s="127"/>
      <c r="L1" s="35"/>
      <c r="M1" s="35"/>
      <c r="N1" s="36"/>
      <c r="O1" s="35"/>
      <c r="P1" s="37"/>
      <c r="Q1" s="37"/>
      <c r="R1" s="38"/>
    </row>
    <row r="2" spans="1:18" s="39" customFormat="1" ht="12" customHeight="1" x14ac:dyDescent="0.2">
      <c r="A2" s="128" t="s">
        <v>27</v>
      </c>
      <c r="B2" s="130" t="s">
        <v>28</v>
      </c>
      <c r="C2" s="40"/>
      <c r="D2" s="40"/>
      <c r="E2" s="40"/>
      <c r="F2" s="132" t="s">
        <v>29</v>
      </c>
      <c r="G2" s="134" t="s">
        <v>30</v>
      </c>
      <c r="H2" s="127"/>
      <c r="I2" s="127"/>
      <c r="J2" s="127"/>
      <c r="K2" s="127"/>
      <c r="L2" s="137" t="s">
        <v>31</v>
      </c>
      <c r="M2" s="131" t="s">
        <v>32</v>
      </c>
      <c r="N2" s="131" t="s">
        <v>33</v>
      </c>
      <c r="O2" s="139" t="str">
        <f>"  "&amp;COUNTIF(O6:O570,"Yet to be entered")&amp;" Entries yet to be entered"&amp;CHAR(10)&amp;"  "&amp;COUNTIF(O6:O570,"ERROR - Enter x in ONE column only!")&amp;" Errors"</f>
        <v xml:space="preserve">  0 Entries yet to be entered
  0 Errors</v>
      </c>
      <c r="P2" s="135" t="s">
        <v>34</v>
      </c>
      <c r="Q2" s="135" t="s">
        <v>35</v>
      </c>
      <c r="R2" s="135" t="s">
        <v>36</v>
      </c>
    </row>
    <row r="3" spans="1:18" s="46" customFormat="1" ht="97" customHeight="1" x14ac:dyDescent="0.2">
      <c r="A3" s="129"/>
      <c r="B3" s="131"/>
      <c r="C3" s="41" t="s">
        <v>37</v>
      </c>
      <c r="D3" s="41" t="s">
        <v>38</v>
      </c>
      <c r="E3" s="41" t="s">
        <v>39</v>
      </c>
      <c r="F3" s="133"/>
      <c r="G3" s="132"/>
      <c r="H3" s="42" t="s">
        <v>15</v>
      </c>
      <c r="I3" s="43" t="s">
        <v>40</v>
      </c>
      <c r="J3" s="44" t="s">
        <v>24</v>
      </c>
      <c r="K3" s="45" t="s">
        <v>18</v>
      </c>
      <c r="L3" s="130"/>
      <c r="M3" s="138"/>
      <c r="N3" s="138"/>
      <c r="O3" s="127"/>
      <c r="P3" s="136"/>
      <c r="Q3" s="136"/>
      <c r="R3" s="136"/>
    </row>
    <row r="4" spans="1:18" s="55" customFormat="1" ht="20" x14ac:dyDescent="0.2">
      <c r="A4" s="47">
        <v>4</v>
      </c>
      <c r="B4" s="48" t="s">
        <v>41</v>
      </c>
      <c r="C4" s="48"/>
      <c r="D4" s="48"/>
      <c r="E4" s="48"/>
      <c r="F4" s="49" t="s">
        <v>42</v>
      </c>
      <c r="G4" s="50"/>
      <c r="H4" s="51"/>
      <c r="I4" s="51"/>
      <c r="J4" s="51"/>
      <c r="K4" s="51"/>
      <c r="L4" s="51"/>
      <c r="M4" s="52"/>
      <c r="N4" s="53" t="s">
        <v>43</v>
      </c>
      <c r="O4" s="54" t="s">
        <v>44</v>
      </c>
      <c r="P4" s="51"/>
      <c r="Q4" s="51"/>
      <c r="R4" s="51"/>
    </row>
    <row r="5" spans="1:18" s="55" customFormat="1" ht="20" x14ac:dyDescent="0.2">
      <c r="A5" s="47" t="s">
        <v>45</v>
      </c>
      <c r="B5" s="48" t="s">
        <v>41</v>
      </c>
      <c r="C5" s="48"/>
      <c r="D5" s="48"/>
      <c r="E5" s="48"/>
      <c r="F5" s="49" t="s">
        <v>46</v>
      </c>
      <c r="G5" s="56"/>
      <c r="H5" s="54">
        <f>COUNTIF(H6:H7,"x")</f>
        <v>0</v>
      </c>
      <c r="I5" s="54">
        <f t="shared" ref="I5:K5" si="0">COUNTIF(I6:I7,"x")</f>
        <v>2</v>
      </c>
      <c r="J5" s="54">
        <f t="shared" si="0"/>
        <v>0</v>
      </c>
      <c r="K5" s="54">
        <f t="shared" si="0"/>
        <v>0</v>
      </c>
      <c r="L5" s="51"/>
      <c r="M5" s="52"/>
      <c r="N5" s="57"/>
      <c r="O5" s="54"/>
      <c r="P5" s="54">
        <f>SUM(N6:N7)</f>
        <v>150</v>
      </c>
      <c r="Q5" s="54">
        <f>COUNTA(N6:N7)*100</f>
        <v>200</v>
      </c>
      <c r="R5" s="58">
        <f>P5/Q5</f>
        <v>0.75</v>
      </c>
    </row>
    <row r="6" spans="1:18" s="39" customFormat="1" ht="51" x14ac:dyDescent="0.2">
      <c r="A6" s="59" t="s">
        <v>47</v>
      </c>
      <c r="B6" s="60" t="s">
        <v>41</v>
      </c>
      <c r="C6" s="60" t="s">
        <v>48</v>
      </c>
      <c r="D6" s="60" t="s">
        <v>49</v>
      </c>
      <c r="E6" s="60" t="s">
        <v>50</v>
      </c>
      <c r="F6" s="61" t="s">
        <v>51</v>
      </c>
      <c r="G6" s="62"/>
      <c r="H6" s="63"/>
      <c r="I6" s="64" t="s">
        <v>52</v>
      </c>
      <c r="J6" s="64"/>
      <c r="K6" s="64"/>
      <c r="L6" s="65"/>
      <c r="M6" s="66"/>
      <c r="N6" s="67">
        <f>IF(AND(H6="",I6="",J6=""),"",100 - ( 25 * (I6="x")) - ( 75 * (J6="x" ) ))</f>
        <v>75</v>
      </c>
      <c r="O6" s="68" t="str">
        <f t="shared" ref="O6:O25" si="1">IF(N6&lt;&gt;"",IF(COUNTIF(H6:J6,"x")&gt;1,"ERROR - Enter x in ONE column only!", IF(COUNTIF(H6:J6,"x")=0,"Yet to be entered","") ),"")</f>
        <v/>
      </c>
      <c r="P6" s="69"/>
      <c r="Q6" s="69"/>
      <c r="R6" s="70"/>
    </row>
    <row r="7" spans="1:18" s="39" customFormat="1" ht="34" x14ac:dyDescent="0.2">
      <c r="A7" s="59" t="s">
        <v>53</v>
      </c>
      <c r="B7" s="60" t="s">
        <v>41</v>
      </c>
      <c r="C7" s="60" t="s">
        <v>48</v>
      </c>
      <c r="D7" s="60" t="s">
        <v>49</v>
      </c>
      <c r="E7" s="60" t="s">
        <v>50</v>
      </c>
      <c r="F7" s="71" t="s">
        <v>54</v>
      </c>
      <c r="G7" s="62"/>
      <c r="H7" s="63"/>
      <c r="I7" s="64" t="s">
        <v>52</v>
      </c>
      <c r="J7" s="64"/>
      <c r="K7" s="64"/>
      <c r="L7" s="66"/>
      <c r="M7" s="66"/>
      <c r="N7" s="67">
        <f>IF(AND(H7="",I7="",J7=""),"",100 - ( 25 * (I7="x")) - ( 75 * (J7="x" ) ))</f>
        <v>75</v>
      </c>
      <c r="O7" s="68" t="str">
        <f t="shared" si="1"/>
        <v/>
      </c>
      <c r="P7" s="69"/>
      <c r="Q7" s="69"/>
      <c r="R7" s="70"/>
    </row>
    <row r="8" spans="1:18" s="55" customFormat="1" ht="20" x14ac:dyDescent="0.2">
      <c r="A8" s="47" t="s">
        <v>55</v>
      </c>
      <c r="B8" s="48" t="s">
        <v>41</v>
      </c>
      <c r="C8" s="48"/>
      <c r="D8" s="48"/>
      <c r="E8" s="48"/>
      <c r="F8" s="72" t="s">
        <v>56</v>
      </c>
      <c r="G8" s="56"/>
      <c r="H8" s="54">
        <f>COUNTIF(H9:H12,"x")</f>
        <v>1</v>
      </c>
      <c r="I8" s="54">
        <f t="shared" ref="I8:K8" si="2">COUNTIF(I9:I12,"x")</f>
        <v>1</v>
      </c>
      <c r="J8" s="54">
        <f t="shared" si="2"/>
        <v>2</v>
      </c>
      <c r="K8" s="54">
        <f t="shared" si="2"/>
        <v>0</v>
      </c>
      <c r="L8" s="51"/>
      <c r="M8" s="73"/>
      <c r="N8" s="73"/>
      <c r="O8" s="73"/>
      <c r="P8" s="54">
        <f>SUM(N9:N12)</f>
        <v>225</v>
      </c>
      <c r="Q8" s="54">
        <f>COUNTA(N9:N12)*100</f>
        <v>400</v>
      </c>
      <c r="R8" s="58">
        <f>P8/Q8</f>
        <v>0.5625</v>
      </c>
    </row>
    <row r="9" spans="1:18" s="39" customFormat="1" ht="34" x14ac:dyDescent="0.2">
      <c r="A9" s="59" t="s">
        <v>57</v>
      </c>
      <c r="B9" s="60" t="s">
        <v>41</v>
      </c>
      <c r="C9" s="60" t="s">
        <v>48</v>
      </c>
      <c r="D9" s="60" t="s">
        <v>49</v>
      </c>
      <c r="E9" s="60" t="s">
        <v>50</v>
      </c>
      <c r="F9" s="74" t="s">
        <v>58</v>
      </c>
      <c r="G9" s="62"/>
      <c r="H9" s="63"/>
      <c r="I9" s="64"/>
      <c r="J9" s="64" t="s">
        <v>52</v>
      </c>
      <c r="K9" s="64"/>
      <c r="L9" s="66"/>
      <c r="M9" s="66"/>
      <c r="N9" s="67">
        <f t="shared" ref="N9:N98" si="3">IF(AND(H9="",I9="",J9=""),"",100 - ( 25 * (I9="x")) - ( 75 * (J9="x" ) ))</f>
        <v>25</v>
      </c>
      <c r="O9" s="68" t="str">
        <f t="shared" si="1"/>
        <v/>
      </c>
      <c r="P9" s="69"/>
      <c r="Q9" s="69"/>
      <c r="R9" s="70"/>
    </row>
    <row r="10" spans="1:18" s="39" customFormat="1" ht="34" x14ac:dyDescent="0.2">
      <c r="A10" s="59" t="s">
        <v>59</v>
      </c>
      <c r="B10" s="60" t="s">
        <v>41</v>
      </c>
      <c r="C10" s="60" t="s">
        <v>48</v>
      </c>
      <c r="D10" s="60" t="s">
        <v>49</v>
      </c>
      <c r="E10" s="60" t="s">
        <v>50</v>
      </c>
      <c r="F10" s="74" t="s">
        <v>60</v>
      </c>
      <c r="G10" s="62"/>
      <c r="H10" s="63"/>
      <c r="I10" s="64" t="s">
        <v>52</v>
      </c>
      <c r="J10" s="64"/>
      <c r="K10" s="64"/>
      <c r="L10" s="66"/>
      <c r="M10" s="66"/>
      <c r="N10" s="67">
        <f t="shared" si="3"/>
        <v>75</v>
      </c>
      <c r="O10" s="68" t="str">
        <f t="shared" si="1"/>
        <v/>
      </c>
      <c r="P10" s="69"/>
      <c r="Q10" s="69"/>
      <c r="R10" s="70"/>
    </row>
    <row r="11" spans="1:18" s="39" customFormat="1" ht="34" x14ac:dyDescent="0.2">
      <c r="A11" s="59" t="s">
        <v>61</v>
      </c>
      <c r="B11" s="60" t="s">
        <v>41</v>
      </c>
      <c r="C11" s="60" t="s">
        <v>48</v>
      </c>
      <c r="D11" s="60" t="s">
        <v>49</v>
      </c>
      <c r="E11" s="60" t="s">
        <v>50</v>
      </c>
      <c r="F11" s="75" t="s">
        <v>62</v>
      </c>
      <c r="G11" s="62"/>
      <c r="H11" s="63"/>
      <c r="I11" s="64"/>
      <c r="J11" s="64" t="s">
        <v>52</v>
      </c>
      <c r="K11" s="64"/>
      <c r="L11" s="66"/>
      <c r="M11" s="66"/>
      <c r="N11" s="67">
        <f t="shared" si="3"/>
        <v>25</v>
      </c>
      <c r="O11" s="68" t="str">
        <f t="shared" si="1"/>
        <v/>
      </c>
      <c r="P11" s="69"/>
      <c r="Q11" s="69"/>
      <c r="R11" s="70"/>
    </row>
    <row r="12" spans="1:18" s="39" customFormat="1" ht="34" x14ac:dyDescent="0.2">
      <c r="A12" s="59" t="s">
        <v>63</v>
      </c>
      <c r="B12" s="60" t="s">
        <v>41</v>
      </c>
      <c r="C12" s="60" t="s">
        <v>48</v>
      </c>
      <c r="D12" s="60" t="s">
        <v>49</v>
      </c>
      <c r="E12" s="60" t="s">
        <v>50</v>
      </c>
      <c r="F12" s="75" t="s">
        <v>64</v>
      </c>
      <c r="G12" s="62"/>
      <c r="H12" s="64" t="s">
        <v>52</v>
      </c>
      <c r="I12" s="64"/>
      <c r="J12" s="64"/>
      <c r="K12" s="64"/>
      <c r="L12" s="66"/>
      <c r="M12" s="66"/>
      <c r="N12" s="67">
        <f t="shared" si="3"/>
        <v>100</v>
      </c>
      <c r="O12" s="68" t="str">
        <f t="shared" si="1"/>
        <v/>
      </c>
      <c r="P12" s="69"/>
      <c r="Q12" s="69"/>
      <c r="R12" s="70"/>
    </row>
    <row r="13" spans="1:18" s="55" customFormat="1" ht="20" x14ac:dyDescent="0.2">
      <c r="A13" s="47" t="s">
        <v>65</v>
      </c>
      <c r="B13" s="48" t="s">
        <v>41</v>
      </c>
      <c r="C13" s="48"/>
      <c r="D13" s="48"/>
      <c r="E13" s="48"/>
      <c r="F13" s="72" t="s">
        <v>66</v>
      </c>
      <c r="G13" s="56"/>
      <c r="H13" s="54">
        <f>COUNTIF(H14:H23,"x")</f>
        <v>6</v>
      </c>
      <c r="I13" s="54">
        <f t="shared" ref="I13:K13" si="4">COUNTIF(I14:I23,"x")</f>
        <v>2</v>
      </c>
      <c r="J13" s="54">
        <f t="shared" si="4"/>
        <v>3</v>
      </c>
      <c r="K13" s="54">
        <f t="shared" si="4"/>
        <v>0</v>
      </c>
      <c r="L13" s="51"/>
      <c r="M13" s="73"/>
      <c r="N13" s="73"/>
      <c r="O13" s="73"/>
      <c r="P13" s="54">
        <f>SUM(N14:N23)</f>
        <v>725</v>
      </c>
      <c r="Q13" s="54">
        <f>COUNTA(N14:N23)*100</f>
        <v>1000</v>
      </c>
      <c r="R13" s="58">
        <f>P13/Q13</f>
        <v>0.72499999999999998</v>
      </c>
    </row>
    <row r="14" spans="1:18" s="4" customFormat="1" ht="34" x14ac:dyDescent="0.15">
      <c r="A14" s="59" t="s">
        <v>67</v>
      </c>
      <c r="B14" s="60" t="s">
        <v>41</v>
      </c>
      <c r="C14" s="60" t="s">
        <v>48</v>
      </c>
      <c r="D14" s="60" t="s">
        <v>49</v>
      </c>
      <c r="E14" s="60" t="s">
        <v>50</v>
      </c>
      <c r="F14" s="74" t="s">
        <v>68</v>
      </c>
      <c r="G14" s="62"/>
      <c r="H14" s="63" t="s">
        <v>52</v>
      </c>
      <c r="I14" s="64"/>
      <c r="J14" s="64"/>
      <c r="K14" s="64"/>
      <c r="L14" s="66"/>
      <c r="M14" s="66"/>
      <c r="N14" s="67">
        <f t="shared" si="3"/>
        <v>100</v>
      </c>
      <c r="O14" s="68" t="str">
        <f t="shared" si="1"/>
        <v/>
      </c>
      <c r="P14" s="69"/>
      <c r="Q14" s="69"/>
      <c r="R14" s="70"/>
    </row>
    <row r="15" spans="1:18" s="4" customFormat="1" ht="34" x14ac:dyDescent="0.15">
      <c r="A15" s="59" t="s">
        <v>69</v>
      </c>
      <c r="B15" s="60" t="s">
        <v>41</v>
      </c>
      <c r="C15" s="60" t="s">
        <v>48</v>
      </c>
      <c r="D15" s="60" t="s">
        <v>49</v>
      </c>
      <c r="E15" s="60" t="s">
        <v>50</v>
      </c>
      <c r="F15" s="74" t="s">
        <v>70</v>
      </c>
      <c r="G15" s="62"/>
      <c r="H15" s="63"/>
      <c r="I15" s="64"/>
      <c r="J15" s="64" t="s">
        <v>52</v>
      </c>
      <c r="K15" s="64"/>
      <c r="L15" s="66"/>
      <c r="M15" s="66"/>
      <c r="N15" s="67">
        <f t="shared" si="3"/>
        <v>25</v>
      </c>
      <c r="O15" s="68" t="str">
        <f t="shared" si="1"/>
        <v/>
      </c>
      <c r="P15" s="69"/>
      <c r="Q15" s="69"/>
      <c r="R15" s="70"/>
    </row>
    <row r="16" spans="1:18" s="4" customFormat="1" ht="34" x14ac:dyDescent="0.15">
      <c r="A16" s="59" t="s">
        <v>71</v>
      </c>
      <c r="B16" s="60" t="s">
        <v>41</v>
      </c>
      <c r="C16" s="60" t="s">
        <v>48</v>
      </c>
      <c r="D16" s="60" t="s">
        <v>49</v>
      </c>
      <c r="E16" s="60" t="s">
        <v>50</v>
      </c>
      <c r="F16" s="74" t="s">
        <v>72</v>
      </c>
      <c r="G16" s="62"/>
      <c r="H16" s="63"/>
      <c r="I16" s="64" t="s">
        <v>52</v>
      </c>
      <c r="J16" s="64"/>
      <c r="K16" s="64"/>
      <c r="L16" s="66"/>
      <c r="M16" s="66"/>
      <c r="N16" s="67">
        <f t="shared" si="3"/>
        <v>75</v>
      </c>
      <c r="O16" s="68" t="str">
        <f t="shared" si="1"/>
        <v/>
      </c>
      <c r="P16" s="69"/>
      <c r="Q16" s="69"/>
      <c r="R16" s="70"/>
    </row>
    <row r="17" spans="1:18" s="4" customFormat="1" ht="51" x14ac:dyDescent="0.15">
      <c r="A17" s="59" t="s">
        <v>73</v>
      </c>
      <c r="B17" s="60" t="s">
        <v>41</v>
      </c>
      <c r="C17" s="60" t="s">
        <v>48</v>
      </c>
      <c r="D17" s="60" t="s">
        <v>49</v>
      </c>
      <c r="E17" s="60" t="s">
        <v>50</v>
      </c>
      <c r="F17" s="74" t="s">
        <v>74</v>
      </c>
      <c r="G17" s="62"/>
      <c r="H17" s="63" t="s">
        <v>52</v>
      </c>
      <c r="I17" s="64"/>
      <c r="J17" s="64"/>
      <c r="K17" s="64"/>
      <c r="L17" s="66"/>
      <c r="M17" s="66"/>
      <c r="N17" s="67">
        <f t="shared" si="3"/>
        <v>100</v>
      </c>
      <c r="O17" s="68" t="str">
        <f t="shared" si="1"/>
        <v/>
      </c>
      <c r="P17" s="69"/>
      <c r="Q17" s="69"/>
      <c r="R17" s="70"/>
    </row>
    <row r="18" spans="1:18" s="4" customFormat="1" ht="153" x14ac:dyDescent="0.15">
      <c r="A18" s="59" t="s">
        <v>75</v>
      </c>
      <c r="B18" s="60" t="s">
        <v>41</v>
      </c>
      <c r="C18" s="60" t="s">
        <v>48</v>
      </c>
      <c r="D18" s="60" t="s">
        <v>49</v>
      </c>
      <c r="E18" s="60" t="s">
        <v>50</v>
      </c>
      <c r="F18" s="74" t="s">
        <v>76</v>
      </c>
      <c r="G18" s="62"/>
      <c r="H18" s="63"/>
      <c r="I18" s="64"/>
      <c r="J18" s="63" t="s">
        <v>52</v>
      </c>
      <c r="K18" s="64"/>
      <c r="L18" s="66"/>
      <c r="M18" s="66"/>
      <c r="N18" s="67">
        <f t="shared" si="3"/>
        <v>25</v>
      </c>
      <c r="O18" s="68" t="str">
        <f t="shared" si="1"/>
        <v/>
      </c>
      <c r="P18" s="69"/>
      <c r="Q18" s="69"/>
      <c r="R18" s="70"/>
    </row>
    <row r="19" spans="1:18" s="4" customFormat="1" ht="34" x14ac:dyDescent="0.15">
      <c r="A19" s="59" t="s">
        <v>77</v>
      </c>
      <c r="B19" s="60" t="s">
        <v>41</v>
      </c>
      <c r="C19" s="60" t="s">
        <v>48</v>
      </c>
      <c r="D19" s="60"/>
      <c r="E19" s="60"/>
      <c r="F19" s="74" t="s">
        <v>78</v>
      </c>
      <c r="G19" s="62"/>
      <c r="H19" s="64" t="s">
        <v>52</v>
      </c>
      <c r="I19" s="64"/>
      <c r="J19" s="63"/>
      <c r="K19" s="64"/>
      <c r="L19" s="66"/>
      <c r="M19" s="66"/>
      <c r="N19" s="67">
        <f t="shared" si="3"/>
        <v>100</v>
      </c>
      <c r="O19" s="68"/>
      <c r="P19" s="69"/>
      <c r="Q19" s="69"/>
      <c r="R19" s="70"/>
    </row>
    <row r="20" spans="1:18" s="4" customFormat="1" ht="51" x14ac:dyDescent="0.15">
      <c r="A20" s="59" t="s">
        <v>79</v>
      </c>
      <c r="B20" s="60" t="s">
        <v>41</v>
      </c>
      <c r="C20" s="60" t="s">
        <v>48</v>
      </c>
      <c r="D20" s="60" t="s">
        <v>49</v>
      </c>
      <c r="E20" s="60" t="s">
        <v>50</v>
      </c>
      <c r="F20" s="74" t="s">
        <v>80</v>
      </c>
      <c r="G20" s="62"/>
      <c r="H20" s="63"/>
      <c r="I20" s="64" t="s">
        <v>52</v>
      </c>
      <c r="J20" s="63"/>
      <c r="K20" s="64"/>
      <c r="L20" s="66"/>
      <c r="M20" s="66"/>
      <c r="N20" s="67">
        <f t="shared" si="3"/>
        <v>75</v>
      </c>
      <c r="O20" s="68"/>
      <c r="P20" s="69"/>
      <c r="Q20" s="69"/>
      <c r="R20" s="70"/>
    </row>
    <row r="21" spans="1:18" s="4" customFormat="1" ht="51" x14ac:dyDescent="0.15">
      <c r="A21" s="59" t="s">
        <v>81</v>
      </c>
      <c r="B21" s="60" t="s">
        <v>41</v>
      </c>
      <c r="C21" s="60" t="s">
        <v>48</v>
      </c>
      <c r="D21" s="60"/>
      <c r="E21" s="60"/>
      <c r="F21" s="74" t="s">
        <v>82</v>
      </c>
      <c r="G21" s="62"/>
      <c r="H21" s="64" t="s">
        <v>52</v>
      </c>
      <c r="I21" s="64"/>
      <c r="J21" s="63"/>
      <c r="K21" s="64"/>
      <c r="L21" s="66"/>
      <c r="M21" s="66"/>
      <c r="N21" s="67">
        <f t="shared" si="3"/>
        <v>100</v>
      </c>
      <c r="O21" s="68"/>
      <c r="P21" s="69"/>
      <c r="Q21" s="69"/>
      <c r="R21" s="70"/>
    </row>
    <row r="22" spans="1:18" s="4" customFormat="1" ht="34" x14ac:dyDescent="0.15">
      <c r="A22" s="59" t="s">
        <v>83</v>
      </c>
      <c r="B22" s="60" t="s">
        <v>41</v>
      </c>
      <c r="C22" s="60"/>
      <c r="D22" s="60" t="s">
        <v>49</v>
      </c>
      <c r="E22" s="60" t="s">
        <v>50</v>
      </c>
      <c r="F22" s="74" t="s">
        <v>84</v>
      </c>
      <c r="G22" s="62"/>
      <c r="H22" s="64" t="s">
        <v>52</v>
      </c>
      <c r="I22" s="64"/>
      <c r="J22" s="63"/>
      <c r="K22" s="64"/>
      <c r="L22" s="66"/>
      <c r="M22" s="66"/>
      <c r="N22" s="67">
        <f t="shared" si="3"/>
        <v>100</v>
      </c>
      <c r="O22" s="68"/>
      <c r="P22" s="69"/>
      <c r="Q22" s="69"/>
      <c r="R22" s="70"/>
    </row>
    <row r="23" spans="1:18" s="4" customFormat="1" ht="34" x14ac:dyDescent="0.15">
      <c r="A23" s="59" t="s">
        <v>85</v>
      </c>
      <c r="B23" s="60" t="s">
        <v>41</v>
      </c>
      <c r="C23" s="60" t="s">
        <v>48</v>
      </c>
      <c r="D23" s="60" t="s">
        <v>49</v>
      </c>
      <c r="E23" s="60" t="s">
        <v>50</v>
      </c>
      <c r="F23" s="74" t="s">
        <v>86</v>
      </c>
      <c r="G23" s="62"/>
      <c r="H23" s="64" t="s">
        <v>52</v>
      </c>
      <c r="I23" s="64"/>
      <c r="J23" s="64" t="s">
        <v>52</v>
      </c>
      <c r="K23" s="64"/>
      <c r="L23" s="66"/>
      <c r="M23" s="66"/>
      <c r="N23" s="67">
        <f t="shared" si="3"/>
        <v>25</v>
      </c>
      <c r="O23" s="68"/>
      <c r="P23" s="69"/>
      <c r="Q23" s="69"/>
      <c r="R23" s="70"/>
    </row>
    <row r="24" spans="1:18" s="55" customFormat="1" ht="20" x14ac:dyDescent="0.2">
      <c r="A24" s="47" t="s">
        <v>87</v>
      </c>
      <c r="B24" s="48" t="s">
        <v>41</v>
      </c>
      <c r="C24" s="48"/>
      <c r="D24" s="48"/>
      <c r="E24" s="48"/>
      <c r="F24" s="72" t="s">
        <v>88</v>
      </c>
      <c r="G24" s="56"/>
      <c r="H24" s="54">
        <f>COUNTIF(H25:H37,"x")</f>
        <v>7</v>
      </c>
      <c r="I24" s="54">
        <f t="shared" ref="I24:K24" si="5">COUNTIF(I25:I37,"x")</f>
        <v>3</v>
      </c>
      <c r="J24" s="54">
        <f t="shared" si="5"/>
        <v>3</v>
      </c>
      <c r="K24" s="54">
        <f t="shared" si="5"/>
        <v>0</v>
      </c>
      <c r="L24" s="51"/>
      <c r="M24" s="73"/>
      <c r="N24" s="73"/>
      <c r="O24" s="73"/>
      <c r="P24" s="54">
        <f>SUM(N25:N37)</f>
        <v>1000</v>
      </c>
      <c r="Q24" s="54">
        <f>COUNTA(N25:N37)*100</f>
        <v>1300</v>
      </c>
      <c r="R24" s="58">
        <f>P24/Q24</f>
        <v>0.76923076923076927</v>
      </c>
    </row>
    <row r="25" spans="1:18" s="4" customFormat="1" ht="51" x14ac:dyDescent="0.15">
      <c r="A25" s="59" t="s">
        <v>89</v>
      </c>
      <c r="B25" s="60" t="s">
        <v>41</v>
      </c>
      <c r="C25" s="60" t="s">
        <v>48</v>
      </c>
      <c r="D25" s="60" t="s">
        <v>49</v>
      </c>
      <c r="E25" s="60" t="s">
        <v>50</v>
      </c>
      <c r="F25" s="61" t="s">
        <v>90</v>
      </c>
      <c r="G25" s="62"/>
      <c r="H25" s="63" t="s">
        <v>52</v>
      </c>
      <c r="I25" s="63"/>
      <c r="J25" s="63"/>
      <c r="K25" s="63"/>
      <c r="L25" s="76"/>
      <c r="M25" s="76"/>
      <c r="N25" s="67">
        <f t="shared" si="3"/>
        <v>100</v>
      </c>
      <c r="O25" s="68" t="str">
        <f t="shared" si="1"/>
        <v/>
      </c>
      <c r="P25" s="69"/>
      <c r="Q25" s="69"/>
      <c r="R25" s="70"/>
    </row>
    <row r="26" spans="1:18" s="4" customFormat="1" ht="34" x14ac:dyDescent="0.15">
      <c r="A26" s="59" t="s">
        <v>91</v>
      </c>
      <c r="B26" s="60" t="s">
        <v>41</v>
      </c>
      <c r="C26" s="60" t="s">
        <v>48</v>
      </c>
      <c r="D26" s="60" t="s">
        <v>49</v>
      </c>
      <c r="E26" s="60" t="s">
        <v>50</v>
      </c>
      <c r="F26" s="61" t="s">
        <v>92</v>
      </c>
      <c r="G26" s="62"/>
      <c r="H26" s="63"/>
      <c r="I26" s="64" t="s">
        <v>52</v>
      </c>
      <c r="J26" s="63"/>
      <c r="K26" s="63"/>
      <c r="L26" s="76"/>
      <c r="M26" s="76"/>
      <c r="N26" s="67">
        <f t="shared" si="3"/>
        <v>75</v>
      </c>
      <c r="O26" s="68"/>
      <c r="P26" s="69"/>
      <c r="Q26" s="69"/>
      <c r="R26" s="70"/>
    </row>
    <row r="27" spans="1:18" s="4" customFormat="1" ht="51" x14ac:dyDescent="0.15">
      <c r="A27" s="59" t="s">
        <v>93</v>
      </c>
      <c r="B27" s="60" t="s">
        <v>41</v>
      </c>
      <c r="C27" s="60" t="s">
        <v>48</v>
      </c>
      <c r="D27" s="60" t="s">
        <v>49</v>
      </c>
      <c r="E27" s="60" t="s">
        <v>50</v>
      </c>
      <c r="F27" s="61" t="s">
        <v>94</v>
      </c>
      <c r="G27" s="62"/>
      <c r="H27" s="64" t="s">
        <v>52</v>
      </c>
      <c r="I27" s="63"/>
      <c r="J27" s="63"/>
      <c r="K27" s="63"/>
      <c r="L27" s="76"/>
      <c r="M27" s="76"/>
      <c r="N27" s="67">
        <f t="shared" si="3"/>
        <v>100</v>
      </c>
      <c r="O27" s="68"/>
      <c r="P27" s="69"/>
      <c r="Q27" s="69"/>
      <c r="R27" s="70"/>
    </row>
    <row r="28" spans="1:18" s="4" customFormat="1" ht="34" x14ac:dyDescent="0.15">
      <c r="A28" s="59" t="s">
        <v>95</v>
      </c>
      <c r="B28" s="60" t="s">
        <v>41</v>
      </c>
      <c r="C28" s="60" t="s">
        <v>48</v>
      </c>
      <c r="D28" s="60"/>
      <c r="E28" s="60"/>
      <c r="F28" s="61" t="s">
        <v>96</v>
      </c>
      <c r="G28" s="62"/>
      <c r="H28" s="64" t="s">
        <v>52</v>
      </c>
      <c r="I28" s="63"/>
      <c r="J28" s="63"/>
      <c r="K28" s="63"/>
      <c r="L28" s="76"/>
      <c r="M28" s="76"/>
      <c r="N28" s="67">
        <f t="shared" si="3"/>
        <v>100</v>
      </c>
      <c r="O28" s="68"/>
      <c r="P28" s="69"/>
      <c r="Q28" s="69"/>
      <c r="R28" s="70"/>
    </row>
    <row r="29" spans="1:18" s="4" customFormat="1" ht="17" x14ac:dyDescent="0.15">
      <c r="A29" s="59" t="s">
        <v>97</v>
      </c>
      <c r="B29" s="60" t="s">
        <v>41</v>
      </c>
      <c r="C29" s="60" t="s">
        <v>48</v>
      </c>
      <c r="D29" s="60"/>
      <c r="E29" s="60"/>
      <c r="F29" s="61" t="s">
        <v>98</v>
      </c>
      <c r="G29" s="62"/>
      <c r="H29" s="63"/>
      <c r="I29" s="64" t="s">
        <v>52</v>
      </c>
      <c r="J29" s="63"/>
      <c r="K29" s="63"/>
      <c r="L29" s="76"/>
      <c r="M29" s="76"/>
      <c r="N29" s="67">
        <f t="shared" si="3"/>
        <v>75</v>
      </c>
      <c r="O29" s="68"/>
      <c r="P29" s="69"/>
      <c r="Q29" s="69"/>
      <c r="R29" s="70"/>
    </row>
    <row r="30" spans="1:18" s="4" customFormat="1" ht="51" x14ac:dyDescent="0.15">
      <c r="A30" s="59" t="s">
        <v>99</v>
      </c>
      <c r="B30" s="60" t="s">
        <v>41</v>
      </c>
      <c r="C30" s="60" t="s">
        <v>48</v>
      </c>
      <c r="D30" s="60"/>
      <c r="E30" s="60"/>
      <c r="F30" s="61" t="s">
        <v>100</v>
      </c>
      <c r="G30" s="62"/>
      <c r="H30" s="64" t="s">
        <v>52</v>
      </c>
      <c r="I30" s="63"/>
      <c r="J30" s="63"/>
      <c r="K30" s="63"/>
      <c r="L30" s="76"/>
      <c r="M30" s="76"/>
      <c r="N30" s="67">
        <f t="shared" si="3"/>
        <v>100</v>
      </c>
      <c r="O30" s="68"/>
      <c r="P30" s="69"/>
      <c r="Q30" s="69"/>
      <c r="R30" s="70"/>
    </row>
    <row r="31" spans="1:18" s="4" customFormat="1" ht="34" x14ac:dyDescent="0.15">
      <c r="A31" s="59" t="s">
        <v>101</v>
      </c>
      <c r="B31" s="60" t="s">
        <v>41</v>
      </c>
      <c r="C31" s="60" t="s">
        <v>48</v>
      </c>
      <c r="D31" s="60"/>
      <c r="E31" s="60"/>
      <c r="F31" s="61" t="s">
        <v>102</v>
      </c>
      <c r="G31" s="62"/>
      <c r="H31" s="63"/>
      <c r="I31" s="63"/>
      <c r="J31" s="64" t="s">
        <v>52</v>
      </c>
      <c r="K31" s="63"/>
      <c r="L31" s="76"/>
      <c r="M31" s="76"/>
      <c r="N31" s="67">
        <f t="shared" si="3"/>
        <v>25</v>
      </c>
      <c r="O31" s="68"/>
      <c r="P31" s="69"/>
      <c r="Q31" s="69"/>
      <c r="R31" s="70"/>
    </row>
    <row r="32" spans="1:18" s="4" customFormat="1" ht="17" x14ac:dyDescent="0.15">
      <c r="A32" s="59" t="s">
        <v>103</v>
      </c>
      <c r="B32" s="60" t="s">
        <v>41</v>
      </c>
      <c r="C32" s="60" t="s">
        <v>48</v>
      </c>
      <c r="D32" s="60"/>
      <c r="E32" s="60"/>
      <c r="F32" s="61" t="s">
        <v>104</v>
      </c>
      <c r="G32" s="62"/>
      <c r="H32" s="64" t="s">
        <v>52</v>
      </c>
      <c r="I32" s="63"/>
      <c r="J32" s="63"/>
      <c r="K32" s="63"/>
      <c r="L32" s="76"/>
      <c r="M32" s="76"/>
      <c r="N32" s="67">
        <f t="shared" si="3"/>
        <v>100</v>
      </c>
      <c r="O32" s="68"/>
      <c r="P32" s="69"/>
      <c r="Q32" s="69"/>
      <c r="R32" s="70"/>
    </row>
    <row r="33" spans="1:18" s="4" customFormat="1" ht="34" x14ac:dyDescent="0.15">
      <c r="A33" s="59" t="s">
        <v>105</v>
      </c>
      <c r="B33" s="60" t="s">
        <v>41</v>
      </c>
      <c r="C33" s="60" t="s">
        <v>48</v>
      </c>
      <c r="D33" s="60"/>
      <c r="E33" s="60"/>
      <c r="F33" s="61" t="s">
        <v>106</v>
      </c>
      <c r="G33" s="62"/>
      <c r="H33" s="63"/>
      <c r="I33" s="64" t="s">
        <v>52</v>
      </c>
      <c r="J33" s="63"/>
      <c r="K33" s="63"/>
      <c r="L33" s="76"/>
      <c r="M33" s="76"/>
      <c r="N33" s="67">
        <f t="shared" si="3"/>
        <v>75</v>
      </c>
      <c r="O33" s="68"/>
      <c r="P33" s="69"/>
      <c r="Q33" s="69"/>
      <c r="R33" s="70"/>
    </row>
    <row r="34" spans="1:18" s="4" customFormat="1" ht="34" x14ac:dyDescent="0.15">
      <c r="A34" s="59" t="s">
        <v>107</v>
      </c>
      <c r="B34" s="60" t="s">
        <v>41</v>
      </c>
      <c r="C34" s="60" t="s">
        <v>48</v>
      </c>
      <c r="D34" s="60"/>
      <c r="E34" s="60"/>
      <c r="F34" s="61" t="s">
        <v>108</v>
      </c>
      <c r="G34" s="62"/>
      <c r="H34" s="64" t="s">
        <v>52</v>
      </c>
      <c r="I34" s="63"/>
      <c r="J34" s="63"/>
      <c r="K34" s="63"/>
      <c r="L34" s="76"/>
      <c r="M34" s="76"/>
      <c r="N34" s="67">
        <f t="shared" si="3"/>
        <v>100</v>
      </c>
      <c r="O34" s="68"/>
      <c r="P34" s="69"/>
      <c r="Q34" s="69"/>
      <c r="R34" s="70"/>
    </row>
    <row r="35" spans="1:18" s="4" customFormat="1" ht="17" x14ac:dyDescent="0.15">
      <c r="A35" s="59" t="s">
        <v>109</v>
      </c>
      <c r="B35" s="60" t="s">
        <v>41</v>
      </c>
      <c r="C35" s="60" t="s">
        <v>48</v>
      </c>
      <c r="D35" s="60"/>
      <c r="E35" s="60"/>
      <c r="F35" s="61" t="s">
        <v>110</v>
      </c>
      <c r="G35" s="62"/>
      <c r="H35" s="63"/>
      <c r="I35" s="63"/>
      <c r="J35" s="64" t="s">
        <v>52</v>
      </c>
      <c r="K35" s="63"/>
      <c r="L35" s="76"/>
      <c r="M35" s="76"/>
      <c r="N35" s="67">
        <f t="shared" si="3"/>
        <v>25</v>
      </c>
      <c r="O35" s="68"/>
      <c r="P35" s="69"/>
      <c r="Q35" s="69"/>
      <c r="R35" s="70"/>
    </row>
    <row r="36" spans="1:18" s="4" customFormat="1" ht="34" x14ac:dyDescent="0.15">
      <c r="A36" s="59" t="s">
        <v>111</v>
      </c>
      <c r="B36" s="60" t="s">
        <v>41</v>
      </c>
      <c r="C36" s="60" t="s">
        <v>48</v>
      </c>
      <c r="D36" s="60"/>
      <c r="E36" s="60"/>
      <c r="F36" s="61" t="s">
        <v>112</v>
      </c>
      <c r="G36" s="62"/>
      <c r="H36" s="64" t="s">
        <v>52</v>
      </c>
      <c r="I36" s="63"/>
      <c r="J36" s="63"/>
      <c r="K36" s="63"/>
      <c r="L36" s="76"/>
      <c r="M36" s="76"/>
      <c r="N36" s="67">
        <f t="shared" si="3"/>
        <v>100</v>
      </c>
      <c r="O36" s="68"/>
      <c r="P36" s="69"/>
      <c r="Q36" s="69"/>
      <c r="R36" s="70"/>
    </row>
    <row r="37" spans="1:18" s="4" customFormat="1" ht="34" x14ac:dyDescent="0.15">
      <c r="A37" s="59" t="s">
        <v>113</v>
      </c>
      <c r="B37" s="60" t="s">
        <v>41</v>
      </c>
      <c r="C37" s="60" t="s">
        <v>48</v>
      </c>
      <c r="D37" s="60"/>
      <c r="E37" s="60"/>
      <c r="F37" s="61" t="s">
        <v>114</v>
      </c>
      <c r="G37" s="62"/>
      <c r="H37" s="63"/>
      <c r="I37" s="63"/>
      <c r="J37" s="64" t="s">
        <v>52</v>
      </c>
      <c r="K37" s="63"/>
      <c r="L37" s="76"/>
      <c r="M37" s="76"/>
      <c r="N37" s="67">
        <f t="shared" si="3"/>
        <v>25</v>
      </c>
      <c r="O37" s="68"/>
      <c r="P37" s="69"/>
      <c r="Q37" s="69"/>
      <c r="R37" s="70"/>
    </row>
    <row r="38" spans="1:18" s="4" customFormat="1" x14ac:dyDescent="0.15">
      <c r="A38" s="47">
        <v>5</v>
      </c>
      <c r="B38" s="48" t="s">
        <v>115</v>
      </c>
      <c r="C38" s="48"/>
      <c r="D38" s="48"/>
      <c r="E38" s="48"/>
      <c r="F38" s="77" t="s">
        <v>116</v>
      </c>
      <c r="G38" s="56"/>
      <c r="H38" s="51"/>
      <c r="I38" s="51"/>
      <c r="J38" s="51"/>
      <c r="K38" s="51"/>
      <c r="L38" s="78"/>
      <c r="M38" s="73"/>
      <c r="N38" s="73"/>
      <c r="O38" s="73"/>
      <c r="P38" s="51"/>
      <c r="Q38" s="51"/>
      <c r="R38" s="79"/>
    </row>
    <row r="39" spans="1:18" s="4" customFormat="1" ht="17" x14ac:dyDescent="0.15">
      <c r="A39" s="47" t="s">
        <v>117</v>
      </c>
      <c r="B39" s="48" t="s">
        <v>115</v>
      </c>
      <c r="C39" s="48"/>
      <c r="D39" s="48"/>
      <c r="E39" s="48"/>
      <c r="F39" s="77" t="s">
        <v>118</v>
      </c>
      <c r="G39" s="56"/>
      <c r="H39" s="51"/>
      <c r="I39" s="51"/>
      <c r="J39" s="51"/>
      <c r="K39" s="51"/>
      <c r="L39" s="78"/>
      <c r="M39" s="73"/>
      <c r="N39" s="73"/>
      <c r="O39" s="73"/>
      <c r="P39" s="51"/>
      <c r="Q39" s="51"/>
      <c r="R39" s="79"/>
    </row>
    <row r="40" spans="1:18" s="4" customFormat="1" ht="17" x14ac:dyDescent="0.15">
      <c r="A40" s="47" t="s">
        <v>119</v>
      </c>
      <c r="B40" s="48" t="s">
        <v>115</v>
      </c>
      <c r="C40" s="48"/>
      <c r="D40" s="48"/>
      <c r="E40" s="48"/>
      <c r="F40" s="77" t="s">
        <v>120</v>
      </c>
      <c r="G40" s="56"/>
      <c r="H40" s="54">
        <f>COUNTIF(H41:H54,"x")</f>
        <v>3</v>
      </c>
      <c r="I40" s="54">
        <f t="shared" ref="I40:K40" si="6">COUNTIF(I41:I54,"x")</f>
        <v>4</v>
      </c>
      <c r="J40" s="54">
        <f t="shared" si="6"/>
        <v>7</v>
      </c>
      <c r="K40" s="54">
        <f t="shared" si="6"/>
        <v>0</v>
      </c>
      <c r="L40" s="78"/>
      <c r="M40" s="73"/>
      <c r="N40" s="73"/>
      <c r="O40" s="73"/>
      <c r="P40" s="54">
        <f>SUM(N41:N54)</f>
        <v>775</v>
      </c>
      <c r="Q40" s="54">
        <f>COUNTA(N41:N54)*100</f>
        <v>1400</v>
      </c>
      <c r="R40" s="58">
        <f>P40/Q40</f>
        <v>0.5535714285714286</v>
      </c>
    </row>
    <row r="41" spans="1:18" s="4" customFormat="1" ht="51" x14ac:dyDescent="0.15">
      <c r="A41" s="59" t="s">
        <v>121</v>
      </c>
      <c r="B41" s="60" t="s">
        <v>115</v>
      </c>
      <c r="C41" s="60" t="s">
        <v>48</v>
      </c>
      <c r="D41" s="60" t="s">
        <v>49</v>
      </c>
      <c r="E41" s="60" t="s">
        <v>50</v>
      </c>
      <c r="F41" s="61" t="s">
        <v>122</v>
      </c>
      <c r="G41" s="62"/>
      <c r="H41" s="63"/>
      <c r="I41" s="63" t="s">
        <v>52</v>
      </c>
      <c r="J41" s="63"/>
      <c r="K41" s="63"/>
      <c r="L41" s="76"/>
      <c r="M41" s="76"/>
      <c r="N41" s="67">
        <f t="shared" si="3"/>
        <v>75</v>
      </c>
      <c r="O41" s="68" t="str">
        <f t="shared" ref="O41:O113" si="7">IF(N41&lt;&gt;"",IF(COUNTIF(H41:J41,"x")&gt;1,"ERROR - Enter x in ONE column only!", IF(COUNTIF(H41:J41,"x")=0,"Yet to be entered","") ),"")</f>
        <v/>
      </c>
      <c r="P41" s="69"/>
      <c r="Q41" s="69"/>
      <c r="R41" s="70"/>
    </row>
    <row r="42" spans="1:18" s="4" customFormat="1" ht="68" x14ac:dyDescent="0.15">
      <c r="A42" s="59" t="s">
        <v>123</v>
      </c>
      <c r="B42" s="60" t="s">
        <v>115</v>
      </c>
      <c r="C42" s="60" t="s">
        <v>48</v>
      </c>
      <c r="D42" s="60" t="s">
        <v>49</v>
      </c>
      <c r="E42" s="60" t="s">
        <v>50</v>
      </c>
      <c r="F42" s="61" t="s">
        <v>124</v>
      </c>
      <c r="G42" s="62"/>
      <c r="H42" s="63"/>
      <c r="I42" s="63" t="s">
        <v>52</v>
      </c>
      <c r="J42" s="63"/>
      <c r="K42" s="63"/>
      <c r="L42" s="76"/>
      <c r="M42" s="76"/>
      <c r="N42" s="67">
        <f t="shared" si="3"/>
        <v>75</v>
      </c>
      <c r="O42" s="68" t="str">
        <f>IF(N42&lt;&gt;"",IF(COUNTIF(H42:J42,"x")&gt;1,"ERROR - Enter x in ONE column only!", IF(COUNTIF(H42:J42,"x")=0,"Yet to be entered","") ),"")</f>
        <v/>
      </c>
      <c r="P42" s="69"/>
      <c r="Q42" s="69"/>
      <c r="R42" s="70"/>
    </row>
    <row r="43" spans="1:18" s="4" customFormat="1" ht="51" x14ac:dyDescent="0.15">
      <c r="A43" s="59" t="s">
        <v>125</v>
      </c>
      <c r="B43" s="60" t="s">
        <v>115</v>
      </c>
      <c r="C43" s="80" t="s">
        <v>48</v>
      </c>
      <c r="D43" s="80" t="s">
        <v>49</v>
      </c>
      <c r="E43" s="80" t="s">
        <v>50</v>
      </c>
      <c r="F43" s="71" t="s">
        <v>126</v>
      </c>
      <c r="G43" s="62"/>
      <c r="H43" s="63"/>
      <c r="I43" s="63"/>
      <c r="J43" s="63" t="s">
        <v>52</v>
      </c>
      <c r="K43" s="63"/>
      <c r="L43" s="76"/>
      <c r="M43" s="76"/>
      <c r="N43" s="67">
        <f t="shared" si="3"/>
        <v>25</v>
      </c>
      <c r="O43" s="68" t="str">
        <f t="shared" si="7"/>
        <v/>
      </c>
      <c r="P43" s="69"/>
      <c r="Q43" s="69"/>
      <c r="R43" s="70"/>
    </row>
    <row r="44" spans="1:18" s="4" customFormat="1" ht="34" x14ac:dyDescent="0.15">
      <c r="A44" s="59" t="s">
        <v>127</v>
      </c>
      <c r="B44" s="60" t="s">
        <v>115</v>
      </c>
      <c r="C44" s="60" t="s">
        <v>48</v>
      </c>
      <c r="D44" s="60"/>
      <c r="E44" s="60"/>
      <c r="F44" s="74" t="s">
        <v>128</v>
      </c>
      <c r="G44" s="62"/>
      <c r="H44" s="63"/>
      <c r="I44" s="63"/>
      <c r="J44" s="63" t="s">
        <v>52</v>
      </c>
      <c r="K44" s="63"/>
      <c r="L44" s="76"/>
      <c r="M44" s="76"/>
      <c r="N44" s="67">
        <f t="shared" si="3"/>
        <v>25</v>
      </c>
      <c r="O44" s="68" t="str">
        <f t="shared" si="7"/>
        <v/>
      </c>
      <c r="P44" s="69"/>
      <c r="Q44" s="69"/>
      <c r="R44" s="70"/>
    </row>
    <row r="45" spans="1:18" s="4" customFormat="1" ht="34" x14ac:dyDescent="0.15">
      <c r="A45" s="59" t="s">
        <v>129</v>
      </c>
      <c r="B45" s="60" t="s">
        <v>115</v>
      </c>
      <c r="C45" s="60" t="s">
        <v>48</v>
      </c>
      <c r="D45" s="60" t="s">
        <v>49</v>
      </c>
      <c r="E45" s="60" t="s">
        <v>50</v>
      </c>
      <c r="F45" s="74" t="s">
        <v>130</v>
      </c>
      <c r="G45" s="62"/>
      <c r="H45" s="63"/>
      <c r="I45" s="63" t="s">
        <v>52</v>
      </c>
      <c r="J45" s="63"/>
      <c r="K45" s="63"/>
      <c r="L45" s="76"/>
      <c r="M45" s="76"/>
      <c r="N45" s="67">
        <f t="shared" si="3"/>
        <v>75</v>
      </c>
      <c r="O45" s="68" t="str">
        <f t="shared" si="7"/>
        <v/>
      </c>
      <c r="P45" s="69"/>
      <c r="Q45" s="69"/>
      <c r="R45" s="70"/>
    </row>
    <row r="46" spans="1:18" s="4" customFormat="1" ht="34" x14ac:dyDescent="0.15">
      <c r="A46" s="59" t="s">
        <v>131</v>
      </c>
      <c r="B46" s="60" t="s">
        <v>115</v>
      </c>
      <c r="C46" s="60" t="s">
        <v>48</v>
      </c>
      <c r="D46" s="60" t="s">
        <v>49</v>
      </c>
      <c r="E46" s="60" t="s">
        <v>50</v>
      </c>
      <c r="F46" s="74" t="s">
        <v>132</v>
      </c>
      <c r="G46" s="62"/>
      <c r="H46" s="63"/>
      <c r="I46" s="63" t="s">
        <v>52</v>
      </c>
      <c r="J46" s="63"/>
      <c r="K46" s="63"/>
      <c r="L46" s="76"/>
      <c r="M46" s="76"/>
      <c r="N46" s="67">
        <f t="shared" si="3"/>
        <v>75</v>
      </c>
      <c r="O46" s="68" t="str">
        <f t="shared" si="7"/>
        <v/>
      </c>
      <c r="P46" s="69"/>
      <c r="Q46" s="69"/>
      <c r="R46" s="70"/>
    </row>
    <row r="47" spans="1:18" s="4" customFormat="1" ht="34" x14ac:dyDescent="0.15">
      <c r="A47" s="59" t="s">
        <v>133</v>
      </c>
      <c r="B47" s="60" t="s">
        <v>115</v>
      </c>
      <c r="C47" s="60" t="s">
        <v>48</v>
      </c>
      <c r="D47" s="60" t="s">
        <v>49</v>
      </c>
      <c r="E47" s="60" t="s">
        <v>50</v>
      </c>
      <c r="F47" s="61" t="s">
        <v>134</v>
      </c>
      <c r="G47" s="62"/>
      <c r="H47" s="63" t="s">
        <v>52</v>
      </c>
      <c r="I47" s="63"/>
      <c r="J47" s="63"/>
      <c r="K47" s="63"/>
      <c r="L47" s="76"/>
      <c r="M47" s="76"/>
      <c r="N47" s="67">
        <f t="shared" si="3"/>
        <v>100</v>
      </c>
      <c r="O47" s="68" t="str">
        <f t="shared" si="7"/>
        <v/>
      </c>
      <c r="P47" s="69"/>
      <c r="Q47" s="69"/>
      <c r="R47" s="70"/>
    </row>
    <row r="48" spans="1:18" s="4" customFormat="1" ht="51" x14ac:dyDescent="0.15">
      <c r="A48" s="59" t="s">
        <v>135</v>
      </c>
      <c r="B48" s="60" t="s">
        <v>115</v>
      </c>
      <c r="C48" s="60" t="s">
        <v>48</v>
      </c>
      <c r="D48" s="60" t="s">
        <v>49</v>
      </c>
      <c r="E48" s="60" t="s">
        <v>50</v>
      </c>
      <c r="F48" s="61" t="s">
        <v>136</v>
      </c>
      <c r="G48" s="62"/>
      <c r="H48" s="63" t="s">
        <v>52</v>
      </c>
      <c r="I48" s="63"/>
      <c r="J48" s="63"/>
      <c r="K48" s="63"/>
      <c r="L48" s="76"/>
      <c r="M48" s="76"/>
      <c r="N48" s="67">
        <f t="shared" si="3"/>
        <v>100</v>
      </c>
      <c r="O48" s="68" t="str">
        <f t="shared" si="7"/>
        <v/>
      </c>
      <c r="P48" s="69"/>
      <c r="Q48" s="69"/>
      <c r="R48" s="70"/>
    </row>
    <row r="49" spans="1:18" s="4" customFormat="1" ht="34" x14ac:dyDescent="0.15">
      <c r="A49" s="59" t="s">
        <v>137</v>
      </c>
      <c r="B49" s="60" t="s">
        <v>115</v>
      </c>
      <c r="C49" s="60" t="s">
        <v>48</v>
      </c>
      <c r="D49" s="60" t="s">
        <v>49</v>
      </c>
      <c r="E49" s="60" t="s">
        <v>50</v>
      </c>
      <c r="F49" s="61" t="s">
        <v>138</v>
      </c>
      <c r="G49" s="62"/>
      <c r="H49" s="63"/>
      <c r="I49" s="63"/>
      <c r="J49" s="63" t="s">
        <v>52</v>
      </c>
      <c r="K49" s="63"/>
      <c r="L49" s="76"/>
      <c r="M49" s="76"/>
      <c r="N49" s="67">
        <f t="shared" si="3"/>
        <v>25</v>
      </c>
      <c r="O49" s="68" t="str">
        <f t="shared" si="7"/>
        <v/>
      </c>
      <c r="P49" s="69"/>
      <c r="Q49" s="69"/>
      <c r="R49" s="70"/>
    </row>
    <row r="50" spans="1:18" s="4" customFormat="1" ht="51" x14ac:dyDescent="0.15">
      <c r="A50" s="59" t="s">
        <v>139</v>
      </c>
      <c r="B50" s="60" t="s">
        <v>115</v>
      </c>
      <c r="C50" s="60" t="s">
        <v>48</v>
      </c>
      <c r="D50" s="60" t="s">
        <v>49</v>
      </c>
      <c r="E50" s="60" t="s">
        <v>50</v>
      </c>
      <c r="F50" s="61" t="s">
        <v>140</v>
      </c>
      <c r="G50" s="62"/>
      <c r="H50" s="64" t="s">
        <v>52</v>
      </c>
      <c r="I50" s="63"/>
      <c r="J50" s="63"/>
      <c r="K50" s="63"/>
      <c r="L50" s="76"/>
      <c r="M50" s="76"/>
      <c r="N50" s="67">
        <f t="shared" si="3"/>
        <v>100</v>
      </c>
      <c r="O50" s="68"/>
      <c r="P50" s="69"/>
      <c r="Q50" s="69"/>
      <c r="R50" s="70"/>
    </row>
    <row r="51" spans="1:18" s="4" customFormat="1" ht="34" x14ac:dyDescent="0.15">
      <c r="A51" s="59" t="s">
        <v>141</v>
      </c>
      <c r="B51" s="60" t="s">
        <v>115</v>
      </c>
      <c r="C51" s="60"/>
      <c r="D51" s="60"/>
      <c r="E51" s="60" t="s">
        <v>50</v>
      </c>
      <c r="F51" s="61" t="s">
        <v>142</v>
      </c>
      <c r="G51" s="62"/>
      <c r="H51" s="63"/>
      <c r="I51" s="63"/>
      <c r="J51" s="63" t="s">
        <v>52</v>
      </c>
      <c r="K51" s="63"/>
      <c r="L51" s="76"/>
      <c r="M51" s="76"/>
      <c r="N51" s="67">
        <f t="shared" si="3"/>
        <v>25</v>
      </c>
      <c r="O51" s="68" t="str">
        <f t="shared" si="7"/>
        <v/>
      </c>
      <c r="P51" s="69"/>
      <c r="Q51" s="69"/>
      <c r="R51" s="70"/>
    </row>
    <row r="52" spans="1:18" s="4" customFormat="1" ht="34" x14ac:dyDescent="0.15">
      <c r="A52" s="59" t="s">
        <v>143</v>
      </c>
      <c r="B52" s="60" t="s">
        <v>115</v>
      </c>
      <c r="C52" s="60"/>
      <c r="D52" s="60"/>
      <c r="E52" s="60" t="s">
        <v>50</v>
      </c>
      <c r="F52" s="61" t="s">
        <v>144</v>
      </c>
      <c r="G52" s="62"/>
      <c r="H52" s="63"/>
      <c r="I52" s="63"/>
      <c r="J52" s="63" t="s">
        <v>52</v>
      </c>
      <c r="K52" s="63"/>
      <c r="L52" s="76"/>
      <c r="M52" s="76"/>
      <c r="N52" s="67">
        <f t="shared" si="3"/>
        <v>25</v>
      </c>
      <c r="O52" s="68" t="str">
        <f t="shared" si="7"/>
        <v/>
      </c>
      <c r="P52" s="69"/>
      <c r="Q52" s="69"/>
      <c r="R52" s="70"/>
    </row>
    <row r="53" spans="1:18" s="4" customFormat="1" ht="34" x14ac:dyDescent="0.15">
      <c r="A53" s="59" t="s">
        <v>145</v>
      </c>
      <c r="B53" s="60" t="s">
        <v>115</v>
      </c>
      <c r="C53" s="60"/>
      <c r="D53" s="60"/>
      <c r="E53" s="60" t="s">
        <v>50</v>
      </c>
      <c r="F53" s="61" t="s">
        <v>146</v>
      </c>
      <c r="G53" s="62"/>
      <c r="H53" s="63"/>
      <c r="I53" s="63"/>
      <c r="J53" s="63" t="s">
        <v>52</v>
      </c>
      <c r="K53" s="63"/>
      <c r="L53" s="76"/>
      <c r="M53" s="76"/>
      <c r="N53" s="67">
        <f t="shared" si="3"/>
        <v>25</v>
      </c>
      <c r="O53" s="68" t="str">
        <f t="shared" si="7"/>
        <v/>
      </c>
      <c r="P53" s="69"/>
      <c r="Q53" s="69"/>
      <c r="R53" s="70"/>
    </row>
    <row r="54" spans="1:18" s="4" customFormat="1" ht="34" x14ac:dyDescent="0.15">
      <c r="A54" s="59" t="s">
        <v>147</v>
      </c>
      <c r="B54" s="60" t="s">
        <v>115</v>
      </c>
      <c r="C54" s="60"/>
      <c r="D54" s="60"/>
      <c r="E54" s="60" t="s">
        <v>50</v>
      </c>
      <c r="F54" s="61" t="s">
        <v>148</v>
      </c>
      <c r="G54" s="62"/>
      <c r="H54" s="63"/>
      <c r="I54" s="63"/>
      <c r="J54" s="63" t="s">
        <v>52</v>
      </c>
      <c r="K54" s="63"/>
      <c r="L54" s="76"/>
      <c r="M54" s="76"/>
      <c r="N54" s="67">
        <f t="shared" si="3"/>
        <v>25</v>
      </c>
      <c r="O54" s="68" t="str">
        <f t="shared" si="7"/>
        <v/>
      </c>
      <c r="P54" s="69"/>
      <c r="Q54" s="69"/>
      <c r="R54" s="70"/>
    </row>
    <row r="55" spans="1:18" s="81" customFormat="1" ht="17" x14ac:dyDescent="0.15">
      <c r="A55" s="47" t="s">
        <v>149</v>
      </c>
      <c r="B55" s="48" t="s">
        <v>115</v>
      </c>
      <c r="C55" s="48"/>
      <c r="D55" s="48"/>
      <c r="E55" s="48"/>
      <c r="F55" s="77" t="s">
        <v>150</v>
      </c>
      <c r="G55" s="56"/>
      <c r="H55" s="54">
        <f>COUNTIF(H56:H58,"x")</f>
        <v>2</v>
      </c>
      <c r="I55" s="54">
        <f t="shared" ref="I55:K55" si="8">COUNTIF(I56:I58,"x")</f>
        <v>0</v>
      </c>
      <c r="J55" s="54">
        <f t="shared" si="8"/>
        <v>1</v>
      </c>
      <c r="K55" s="54">
        <f t="shared" si="8"/>
        <v>0</v>
      </c>
      <c r="L55" s="78"/>
      <c r="M55" s="73"/>
      <c r="N55" s="73"/>
      <c r="O55" s="73"/>
      <c r="P55" s="54">
        <f>SUM(N56:N58)</f>
        <v>225</v>
      </c>
      <c r="Q55" s="54">
        <f>COUNTA(N56:N58)*100</f>
        <v>300</v>
      </c>
      <c r="R55" s="58">
        <f>P55/Q55</f>
        <v>0.75</v>
      </c>
    </row>
    <row r="56" spans="1:18" s="4" customFormat="1" ht="51" x14ac:dyDescent="0.15">
      <c r="A56" s="59" t="s">
        <v>151</v>
      </c>
      <c r="B56" s="60" t="s">
        <v>115</v>
      </c>
      <c r="C56" s="60" t="s">
        <v>48</v>
      </c>
      <c r="D56" s="60"/>
      <c r="E56" s="60"/>
      <c r="F56" s="61" t="s">
        <v>152</v>
      </c>
      <c r="G56" s="62"/>
      <c r="H56" s="64" t="s">
        <v>52</v>
      </c>
      <c r="I56" s="63"/>
      <c r="J56" s="63"/>
      <c r="K56" s="63"/>
      <c r="L56" s="76"/>
      <c r="M56" s="76"/>
      <c r="N56" s="67">
        <f t="shared" si="3"/>
        <v>100</v>
      </c>
      <c r="O56" s="68"/>
      <c r="P56" s="69"/>
      <c r="Q56" s="69"/>
      <c r="R56" s="70"/>
    </row>
    <row r="57" spans="1:18" s="4" customFormat="1" ht="51" x14ac:dyDescent="0.15">
      <c r="A57" s="59" t="s">
        <v>153</v>
      </c>
      <c r="B57" s="60" t="s">
        <v>115</v>
      </c>
      <c r="C57" s="60" t="s">
        <v>48</v>
      </c>
      <c r="D57" s="60"/>
      <c r="E57" s="60"/>
      <c r="F57" s="61" t="s">
        <v>154</v>
      </c>
      <c r="G57" s="62"/>
      <c r="H57" s="63"/>
      <c r="I57" s="63"/>
      <c r="J57" s="64" t="s">
        <v>52</v>
      </c>
      <c r="K57" s="63"/>
      <c r="L57" s="76"/>
      <c r="M57" s="76"/>
      <c r="N57" s="67">
        <f t="shared" si="3"/>
        <v>25</v>
      </c>
      <c r="O57" s="68"/>
      <c r="P57" s="69"/>
      <c r="Q57" s="69"/>
      <c r="R57" s="70"/>
    </row>
    <row r="58" spans="1:18" s="4" customFormat="1" ht="34" x14ac:dyDescent="0.15">
      <c r="A58" s="59" t="s">
        <v>155</v>
      </c>
      <c r="B58" s="60" t="s">
        <v>115</v>
      </c>
      <c r="C58" s="60" t="s">
        <v>48</v>
      </c>
      <c r="D58" s="60"/>
      <c r="E58" s="60"/>
      <c r="F58" s="61" t="s">
        <v>156</v>
      </c>
      <c r="G58" s="62"/>
      <c r="H58" s="64" t="s">
        <v>52</v>
      </c>
      <c r="I58" s="63"/>
      <c r="J58" s="63"/>
      <c r="K58" s="63"/>
      <c r="L58" s="76"/>
      <c r="M58" s="76"/>
      <c r="N58" s="67">
        <f t="shared" si="3"/>
        <v>100</v>
      </c>
      <c r="O58" s="68"/>
      <c r="P58" s="69"/>
      <c r="Q58" s="69"/>
      <c r="R58" s="70"/>
    </row>
    <row r="59" spans="1:18" s="4" customFormat="1" ht="17" x14ac:dyDescent="0.15">
      <c r="A59" s="47" t="s">
        <v>157</v>
      </c>
      <c r="B59" s="48" t="s">
        <v>115</v>
      </c>
      <c r="C59" s="48"/>
      <c r="D59" s="48"/>
      <c r="E59" s="48"/>
      <c r="F59" s="77" t="s">
        <v>158</v>
      </c>
      <c r="G59" s="56"/>
      <c r="H59" s="51"/>
      <c r="I59" s="51"/>
      <c r="J59" s="51"/>
      <c r="K59" s="51"/>
      <c r="L59" s="78"/>
      <c r="M59" s="73"/>
      <c r="N59" s="73"/>
      <c r="O59" s="73"/>
      <c r="P59" s="51"/>
      <c r="Q59" s="51"/>
      <c r="R59" s="79"/>
    </row>
    <row r="60" spans="1:18" s="4" customFormat="1" ht="17" x14ac:dyDescent="0.15">
      <c r="A60" s="47" t="s">
        <v>159</v>
      </c>
      <c r="B60" s="48" t="s">
        <v>115</v>
      </c>
      <c r="C60" s="48"/>
      <c r="D60" s="48"/>
      <c r="E60" s="48"/>
      <c r="F60" s="77" t="s">
        <v>160</v>
      </c>
      <c r="G60" s="56"/>
      <c r="H60" s="54">
        <f>COUNTIF(H61:H66,"x")</f>
        <v>6</v>
      </c>
      <c r="I60" s="54">
        <f t="shared" ref="I60:K60" si="9">COUNTIF(I61:I66,"x")</f>
        <v>0</v>
      </c>
      <c r="J60" s="54">
        <f t="shared" si="9"/>
        <v>0</v>
      </c>
      <c r="K60" s="54">
        <f t="shared" si="9"/>
        <v>1</v>
      </c>
      <c r="L60" s="78"/>
      <c r="M60" s="73"/>
      <c r="N60" s="73"/>
      <c r="O60" s="73"/>
      <c r="P60" s="54">
        <f>SUM(N61:N66)</f>
        <v>600</v>
      </c>
      <c r="Q60" s="54">
        <f>COUNTA(N61:N66)*100</f>
        <v>600</v>
      </c>
      <c r="R60" s="58">
        <f>P60/Q60</f>
        <v>1</v>
      </c>
    </row>
    <row r="61" spans="1:18" s="4" customFormat="1" ht="102" x14ac:dyDescent="0.15">
      <c r="A61" s="59" t="s">
        <v>161</v>
      </c>
      <c r="B61" s="60" t="s">
        <v>115</v>
      </c>
      <c r="C61" s="60" t="s">
        <v>48</v>
      </c>
      <c r="D61" s="60" t="s">
        <v>49</v>
      </c>
      <c r="E61" s="60" t="s">
        <v>50</v>
      </c>
      <c r="F61" s="61" t="s">
        <v>162</v>
      </c>
      <c r="G61" s="62"/>
      <c r="H61" s="63" t="s">
        <v>52</v>
      </c>
      <c r="I61" s="63"/>
      <c r="J61" s="63"/>
      <c r="K61" s="63"/>
      <c r="L61" s="66"/>
      <c r="M61" s="66"/>
      <c r="N61" s="67">
        <f t="shared" si="3"/>
        <v>100</v>
      </c>
      <c r="O61" s="68" t="str">
        <f t="shared" si="7"/>
        <v/>
      </c>
      <c r="P61" s="69"/>
      <c r="Q61" s="69"/>
      <c r="R61" s="70"/>
    </row>
    <row r="62" spans="1:18" s="4" customFormat="1" ht="34" x14ac:dyDescent="0.15">
      <c r="A62" s="59" t="s">
        <v>163</v>
      </c>
      <c r="B62" s="60" t="s">
        <v>115</v>
      </c>
      <c r="C62" s="60" t="s">
        <v>48</v>
      </c>
      <c r="D62" s="60" t="s">
        <v>49</v>
      </c>
      <c r="E62" s="60" t="s">
        <v>50</v>
      </c>
      <c r="F62" s="61" t="s">
        <v>164</v>
      </c>
      <c r="G62" s="62"/>
      <c r="H62" s="63" t="s">
        <v>52</v>
      </c>
      <c r="I62" s="63"/>
      <c r="J62" s="63"/>
      <c r="K62" s="63"/>
      <c r="L62" s="66"/>
      <c r="M62" s="66"/>
      <c r="N62" s="67">
        <f t="shared" si="3"/>
        <v>100</v>
      </c>
      <c r="O62" s="68" t="str">
        <f t="shared" si="7"/>
        <v/>
      </c>
      <c r="P62" s="69"/>
      <c r="Q62" s="69"/>
      <c r="R62" s="70"/>
    </row>
    <row r="63" spans="1:18" s="4" customFormat="1" ht="34" x14ac:dyDescent="0.15">
      <c r="A63" s="59" t="s">
        <v>165</v>
      </c>
      <c r="B63" s="60" t="s">
        <v>115</v>
      </c>
      <c r="C63" s="60" t="s">
        <v>48</v>
      </c>
      <c r="D63" s="60" t="s">
        <v>49</v>
      </c>
      <c r="E63" s="60" t="s">
        <v>50</v>
      </c>
      <c r="F63" s="61" t="s">
        <v>166</v>
      </c>
      <c r="G63" s="62"/>
      <c r="H63" s="63" t="s">
        <v>52</v>
      </c>
      <c r="I63" s="63"/>
      <c r="J63" s="63"/>
      <c r="K63" s="63"/>
      <c r="L63" s="66"/>
      <c r="M63" s="66"/>
      <c r="N63" s="67">
        <f t="shared" si="3"/>
        <v>100</v>
      </c>
      <c r="O63" s="68" t="str">
        <f t="shared" si="7"/>
        <v/>
      </c>
      <c r="P63" s="69"/>
      <c r="Q63" s="69"/>
      <c r="R63" s="70"/>
    </row>
    <row r="64" spans="1:18" s="4" customFormat="1" ht="51" x14ac:dyDescent="0.15">
      <c r="A64" s="59" t="s">
        <v>167</v>
      </c>
      <c r="B64" s="60" t="s">
        <v>115</v>
      </c>
      <c r="C64" s="60" t="s">
        <v>48</v>
      </c>
      <c r="D64" s="60" t="s">
        <v>49</v>
      </c>
      <c r="E64" s="60" t="s">
        <v>50</v>
      </c>
      <c r="F64" s="61" t="s">
        <v>168</v>
      </c>
      <c r="G64" s="62"/>
      <c r="H64" s="63" t="s">
        <v>52</v>
      </c>
      <c r="I64" s="63"/>
      <c r="J64" s="63"/>
      <c r="K64" s="63"/>
      <c r="L64" s="66"/>
      <c r="M64" s="66"/>
      <c r="N64" s="67">
        <f t="shared" si="3"/>
        <v>100</v>
      </c>
      <c r="O64" s="68" t="str">
        <f t="shared" si="7"/>
        <v/>
      </c>
      <c r="P64" s="69"/>
      <c r="Q64" s="69"/>
      <c r="R64" s="70"/>
    </row>
    <row r="65" spans="1:18" s="4" customFormat="1" ht="34" x14ac:dyDescent="0.15">
      <c r="A65" s="59" t="s">
        <v>169</v>
      </c>
      <c r="B65" s="60" t="s">
        <v>115</v>
      </c>
      <c r="C65" s="60" t="s">
        <v>48</v>
      </c>
      <c r="D65" s="60" t="s">
        <v>49</v>
      </c>
      <c r="E65" s="60" t="s">
        <v>50</v>
      </c>
      <c r="F65" s="71" t="s">
        <v>170</v>
      </c>
      <c r="G65" s="62"/>
      <c r="H65" s="63" t="s">
        <v>52</v>
      </c>
      <c r="I65" s="63"/>
      <c r="J65" s="63"/>
      <c r="K65" s="63" t="s">
        <v>52</v>
      </c>
      <c r="L65" s="66"/>
      <c r="M65" s="66"/>
      <c r="N65" s="67">
        <f t="shared" si="3"/>
        <v>100</v>
      </c>
      <c r="O65" s="68" t="str">
        <f t="shared" si="7"/>
        <v/>
      </c>
      <c r="P65" s="69"/>
      <c r="Q65" s="69"/>
      <c r="R65" s="70"/>
    </row>
    <row r="66" spans="1:18" s="4" customFormat="1" ht="51" x14ac:dyDescent="0.15">
      <c r="A66" s="59" t="s">
        <v>171</v>
      </c>
      <c r="B66" s="60" t="s">
        <v>115</v>
      </c>
      <c r="C66" s="60" t="s">
        <v>48</v>
      </c>
      <c r="D66" s="60" t="s">
        <v>49</v>
      </c>
      <c r="E66" s="60" t="s">
        <v>50</v>
      </c>
      <c r="F66" s="71" t="s">
        <v>172</v>
      </c>
      <c r="G66" s="62"/>
      <c r="H66" s="63" t="s">
        <v>52</v>
      </c>
      <c r="I66" s="63"/>
      <c r="J66" s="63"/>
      <c r="K66" s="63"/>
      <c r="L66" s="66"/>
      <c r="M66" s="66"/>
      <c r="N66" s="67">
        <f t="shared" si="3"/>
        <v>100</v>
      </c>
      <c r="O66" s="68" t="str">
        <f t="shared" si="7"/>
        <v/>
      </c>
      <c r="P66" s="69"/>
      <c r="Q66" s="69"/>
      <c r="R66" s="70"/>
    </row>
    <row r="67" spans="1:18" s="4" customFormat="1" ht="17" x14ac:dyDescent="0.15">
      <c r="A67" s="47" t="s">
        <v>173</v>
      </c>
      <c r="B67" s="48" t="s">
        <v>115</v>
      </c>
      <c r="C67" s="48"/>
      <c r="D67" s="48"/>
      <c r="E67" s="48"/>
      <c r="F67" s="77" t="s">
        <v>174</v>
      </c>
      <c r="G67" s="56"/>
      <c r="H67" s="54">
        <f>COUNTIF(H68:H71,"x")</f>
        <v>0</v>
      </c>
      <c r="I67" s="54">
        <f t="shared" ref="I67:K67" si="10">COUNTIF(I68:I71,"x")</f>
        <v>3</v>
      </c>
      <c r="J67" s="54">
        <f t="shared" si="10"/>
        <v>1</v>
      </c>
      <c r="K67" s="54">
        <f t="shared" si="10"/>
        <v>0</v>
      </c>
      <c r="L67" s="78"/>
      <c r="M67" s="73"/>
      <c r="N67" s="73"/>
      <c r="O67" s="73"/>
      <c r="P67" s="54">
        <f>SUM(N68:N71)</f>
        <v>250</v>
      </c>
      <c r="Q67" s="54">
        <f>COUNTA(N68:N71)*100</f>
        <v>400</v>
      </c>
      <c r="R67" s="58">
        <f>P67/Q67</f>
        <v>0.625</v>
      </c>
    </row>
    <row r="68" spans="1:18" s="4" customFormat="1" ht="17" x14ac:dyDescent="0.15">
      <c r="A68" s="59" t="s">
        <v>175</v>
      </c>
      <c r="B68" s="60" t="s">
        <v>115</v>
      </c>
      <c r="C68" s="60" t="s">
        <v>48</v>
      </c>
      <c r="D68" s="60" t="s">
        <v>49</v>
      </c>
      <c r="E68" s="60" t="s">
        <v>50</v>
      </c>
      <c r="F68" s="74" t="s">
        <v>176</v>
      </c>
      <c r="G68" s="62"/>
      <c r="H68" s="63"/>
      <c r="I68" s="63" t="s">
        <v>52</v>
      </c>
      <c r="J68" s="63"/>
      <c r="K68" s="63"/>
      <c r="L68" s="66"/>
      <c r="M68" s="66"/>
      <c r="N68" s="67">
        <f t="shared" si="3"/>
        <v>75</v>
      </c>
      <c r="O68" s="68" t="str">
        <f t="shared" si="7"/>
        <v/>
      </c>
      <c r="P68" s="69"/>
      <c r="Q68" s="69"/>
      <c r="R68" s="70"/>
    </row>
    <row r="69" spans="1:18" s="4" customFormat="1" ht="17" x14ac:dyDescent="0.15">
      <c r="A69" s="59" t="s">
        <v>177</v>
      </c>
      <c r="B69" s="60" t="s">
        <v>115</v>
      </c>
      <c r="C69" s="60" t="s">
        <v>48</v>
      </c>
      <c r="D69" s="60" t="s">
        <v>49</v>
      </c>
      <c r="E69" s="60" t="s">
        <v>50</v>
      </c>
      <c r="F69" s="74" t="s">
        <v>178</v>
      </c>
      <c r="G69" s="62"/>
      <c r="H69" s="63"/>
      <c r="I69" s="63" t="s">
        <v>52</v>
      </c>
      <c r="J69" s="63"/>
      <c r="K69" s="63"/>
      <c r="L69" s="66"/>
      <c r="M69" s="66"/>
      <c r="N69" s="67">
        <f t="shared" si="3"/>
        <v>75</v>
      </c>
      <c r="O69" s="68" t="str">
        <f t="shared" si="7"/>
        <v/>
      </c>
      <c r="P69" s="69"/>
      <c r="Q69" s="69"/>
      <c r="R69" s="70"/>
    </row>
    <row r="70" spans="1:18" s="4" customFormat="1" ht="17" x14ac:dyDescent="0.15">
      <c r="A70" s="59" t="s">
        <v>179</v>
      </c>
      <c r="B70" s="60" t="s">
        <v>115</v>
      </c>
      <c r="C70" s="60" t="s">
        <v>48</v>
      </c>
      <c r="D70" s="60" t="s">
        <v>49</v>
      </c>
      <c r="E70" s="60" t="s">
        <v>50</v>
      </c>
      <c r="F70" s="74" t="s">
        <v>180</v>
      </c>
      <c r="G70" s="62"/>
      <c r="H70" s="63"/>
      <c r="I70" s="63" t="s">
        <v>52</v>
      </c>
      <c r="J70" s="63"/>
      <c r="K70" s="63"/>
      <c r="L70" s="66"/>
      <c r="M70" s="66"/>
      <c r="N70" s="67">
        <f t="shared" si="3"/>
        <v>75</v>
      </c>
      <c r="O70" s="68" t="str">
        <f t="shared" si="7"/>
        <v/>
      </c>
      <c r="P70" s="69"/>
      <c r="Q70" s="69"/>
      <c r="R70" s="70"/>
    </row>
    <row r="71" spans="1:18" s="4" customFormat="1" ht="17" x14ac:dyDescent="0.15">
      <c r="A71" s="59" t="s">
        <v>181</v>
      </c>
      <c r="B71" s="60" t="s">
        <v>115</v>
      </c>
      <c r="C71" s="60" t="s">
        <v>48</v>
      </c>
      <c r="D71" s="60" t="s">
        <v>49</v>
      </c>
      <c r="E71" s="60" t="s">
        <v>50</v>
      </c>
      <c r="F71" s="82" t="s">
        <v>182</v>
      </c>
      <c r="G71" s="62"/>
      <c r="H71" s="63"/>
      <c r="I71" s="63"/>
      <c r="J71" s="63" t="s">
        <v>52</v>
      </c>
      <c r="K71" s="63"/>
      <c r="L71" s="66"/>
      <c r="M71" s="66"/>
      <c r="N71" s="67">
        <f t="shared" si="3"/>
        <v>25</v>
      </c>
      <c r="O71" s="68" t="str">
        <f t="shared" si="7"/>
        <v/>
      </c>
      <c r="P71" s="69"/>
      <c r="Q71" s="69"/>
      <c r="R71" s="70"/>
    </row>
    <row r="72" spans="1:18" s="4" customFormat="1" ht="17" x14ac:dyDescent="0.15">
      <c r="A72" s="47" t="s">
        <v>183</v>
      </c>
      <c r="B72" s="48" t="s">
        <v>115</v>
      </c>
      <c r="C72" s="48"/>
      <c r="D72" s="48"/>
      <c r="E72" s="48"/>
      <c r="F72" s="77" t="s">
        <v>184</v>
      </c>
      <c r="G72" s="56"/>
      <c r="H72" s="54">
        <f>COUNTIF(H73:H79,"x")</f>
        <v>5</v>
      </c>
      <c r="I72" s="54">
        <f t="shared" ref="I72:K72" si="11">COUNTIF(I73:I79,"x")</f>
        <v>1</v>
      </c>
      <c r="J72" s="54">
        <f t="shared" si="11"/>
        <v>1</v>
      </c>
      <c r="K72" s="54">
        <f t="shared" si="11"/>
        <v>0</v>
      </c>
      <c r="L72" s="78"/>
      <c r="M72" s="73"/>
      <c r="N72" s="73"/>
      <c r="O72" s="73"/>
      <c r="P72" s="54">
        <f>SUM(N73:N79)</f>
        <v>600</v>
      </c>
      <c r="Q72" s="54">
        <f>COUNTA(N73:N79)*100</f>
        <v>700</v>
      </c>
      <c r="R72" s="58">
        <f>P72/Q72</f>
        <v>0.8571428571428571</v>
      </c>
    </row>
    <row r="73" spans="1:18" s="4" customFormat="1" ht="51" x14ac:dyDescent="0.15">
      <c r="A73" s="59" t="s">
        <v>185</v>
      </c>
      <c r="B73" s="60" t="s">
        <v>115</v>
      </c>
      <c r="C73" s="60" t="s">
        <v>48</v>
      </c>
      <c r="D73" s="60" t="s">
        <v>49</v>
      </c>
      <c r="E73" s="60" t="s">
        <v>50</v>
      </c>
      <c r="F73" s="61" t="s">
        <v>186</v>
      </c>
      <c r="G73" s="62"/>
      <c r="H73" s="63" t="s">
        <v>52</v>
      </c>
      <c r="I73" s="63"/>
      <c r="J73" s="63"/>
      <c r="K73" s="63"/>
      <c r="L73" s="66"/>
      <c r="M73" s="66"/>
      <c r="N73" s="67">
        <f t="shared" si="3"/>
        <v>100</v>
      </c>
      <c r="O73" s="68" t="str">
        <f t="shared" si="7"/>
        <v/>
      </c>
      <c r="P73" s="69"/>
      <c r="Q73" s="69"/>
      <c r="R73" s="70"/>
    </row>
    <row r="74" spans="1:18" s="4" customFormat="1" ht="34" x14ac:dyDescent="0.15">
      <c r="A74" s="59" t="s">
        <v>187</v>
      </c>
      <c r="B74" s="60" t="s">
        <v>115</v>
      </c>
      <c r="C74" s="60" t="s">
        <v>48</v>
      </c>
      <c r="D74" s="60" t="s">
        <v>49</v>
      </c>
      <c r="E74" s="60" t="s">
        <v>50</v>
      </c>
      <c r="F74" s="61" t="s">
        <v>188</v>
      </c>
      <c r="G74" s="62"/>
      <c r="H74" s="63" t="s">
        <v>52</v>
      </c>
      <c r="I74" s="63"/>
      <c r="J74" s="63"/>
      <c r="K74" s="63"/>
      <c r="L74" s="66"/>
      <c r="M74" s="66"/>
      <c r="N74" s="67">
        <f t="shared" si="3"/>
        <v>100</v>
      </c>
      <c r="O74" s="68" t="str">
        <f t="shared" si="7"/>
        <v/>
      </c>
      <c r="P74" s="69"/>
      <c r="Q74" s="69"/>
      <c r="R74" s="70"/>
    </row>
    <row r="75" spans="1:18" s="4" customFormat="1" ht="51" x14ac:dyDescent="0.15">
      <c r="A75" s="59" t="s">
        <v>189</v>
      </c>
      <c r="B75" s="60" t="s">
        <v>115</v>
      </c>
      <c r="C75" s="60" t="s">
        <v>48</v>
      </c>
      <c r="D75" s="60" t="s">
        <v>49</v>
      </c>
      <c r="E75" s="60" t="s">
        <v>50</v>
      </c>
      <c r="F75" s="71" t="s">
        <v>190</v>
      </c>
      <c r="G75" s="62"/>
      <c r="H75" s="63" t="s">
        <v>52</v>
      </c>
      <c r="I75" s="63"/>
      <c r="J75" s="63"/>
      <c r="K75" s="63"/>
      <c r="L75" s="66"/>
      <c r="M75" s="66"/>
      <c r="N75" s="67">
        <f t="shared" si="3"/>
        <v>100</v>
      </c>
      <c r="O75" s="68" t="str">
        <f t="shared" si="7"/>
        <v/>
      </c>
      <c r="P75" s="69"/>
      <c r="Q75" s="69"/>
      <c r="R75" s="70"/>
    </row>
    <row r="76" spans="1:18" s="4" customFormat="1" ht="34" x14ac:dyDescent="0.15">
      <c r="A76" s="59" t="s">
        <v>191</v>
      </c>
      <c r="B76" s="60" t="s">
        <v>115</v>
      </c>
      <c r="C76" s="60" t="s">
        <v>48</v>
      </c>
      <c r="D76" s="80"/>
      <c r="E76" s="80"/>
      <c r="F76" s="71" t="s">
        <v>192</v>
      </c>
      <c r="G76" s="62"/>
      <c r="H76" s="63"/>
      <c r="I76" s="64" t="s">
        <v>52</v>
      </c>
      <c r="J76" s="63"/>
      <c r="K76" s="63"/>
      <c r="L76" s="66"/>
      <c r="M76" s="66"/>
      <c r="N76" s="67">
        <f t="shared" si="3"/>
        <v>75</v>
      </c>
      <c r="O76" s="68"/>
      <c r="P76" s="69"/>
      <c r="Q76" s="69"/>
      <c r="R76" s="70"/>
    </row>
    <row r="77" spans="1:18" s="4" customFormat="1" ht="34" x14ac:dyDescent="0.15">
      <c r="A77" s="59" t="s">
        <v>193</v>
      </c>
      <c r="B77" s="60" t="s">
        <v>115</v>
      </c>
      <c r="C77" s="60" t="s">
        <v>48</v>
      </c>
      <c r="D77" s="60" t="s">
        <v>49</v>
      </c>
      <c r="E77" s="60" t="s">
        <v>50</v>
      </c>
      <c r="F77" s="74" t="s">
        <v>194</v>
      </c>
      <c r="G77" s="62"/>
      <c r="H77" s="63" t="s">
        <v>52</v>
      </c>
      <c r="I77" s="63"/>
      <c r="J77" s="63"/>
      <c r="K77" s="63"/>
      <c r="L77" s="66"/>
      <c r="M77" s="66"/>
      <c r="N77" s="67">
        <f t="shared" si="3"/>
        <v>100</v>
      </c>
      <c r="O77" s="68" t="str">
        <f t="shared" si="7"/>
        <v/>
      </c>
      <c r="P77" s="69"/>
      <c r="Q77" s="69"/>
      <c r="R77" s="70"/>
    </row>
    <row r="78" spans="1:18" s="4" customFormat="1" ht="34" x14ac:dyDescent="0.15">
      <c r="A78" s="59" t="s">
        <v>195</v>
      </c>
      <c r="B78" s="60" t="s">
        <v>115</v>
      </c>
      <c r="C78" s="60" t="s">
        <v>48</v>
      </c>
      <c r="D78" s="60"/>
      <c r="E78" s="60"/>
      <c r="F78" s="74" t="s">
        <v>196</v>
      </c>
      <c r="G78" s="62"/>
      <c r="H78" s="63"/>
      <c r="I78" s="63"/>
      <c r="J78" s="64" t="s">
        <v>52</v>
      </c>
      <c r="K78" s="63"/>
      <c r="L78" s="66"/>
      <c r="M78" s="66"/>
      <c r="N78" s="67">
        <f t="shared" si="3"/>
        <v>25</v>
      </c>
      <c r="O78" s="68"/>
      <c r="P78" s="69"/>
      <c r="Q78" s="69"/>
      <c r="R78" s="70"/>
    </row>
    <row r="79" spans="1:18" s="4" customFormat="1" ht="34" x14ac:dyDescent="0.15">
      <c r="A79" s="59" t="s">
        <v>197</v>
      </c>
      <c r="B79" s="60" t="s">
        <v>115</v>
      </c>
      <c r="C79" s="60" t="s">
        <v>48</v>
      </c>
      <c r="D79" s="60" t="s">
        <v>49</v>
      </c>
      <c r="E79" s="60" t="s">
        <v>50</v>
      </c>
      <c r="F79" s="74" t="s">
        <v>198</v>
      </c>
      <c r="G79" s="62"/>
      <c r="H79" s="64" t="s">
        <v>52</v>
      </c>
      <c r="I79" s="63"/>
      <c r="J79" s="63"/>
      <c r="K79" s="63"/>
      <c r="L79" s="66"/>
      <c r="M79" s="66"/>
      <c r="N79" s="67">
        <f t="shared" si="3"/>
        <v>100</v>
      </c>
      <c r="O79" s="68"/>
      <c r="P79" s="69"/>
      <c r="Q79" s="69"/>
      <c r="R79" s="70"/>
    </row>
    <row r="80" spans="1:18" s="4" customFormat="1" ht="17" x14ac:dyDescent="0.15">
      <c r="A80" s="47" t="s">
        <v>199</v>
      </c>
      <c r="B80" s="48" t="s">
        <v>115</v>
      </c>
      <c r="C80" s="48"/>
      <c r="D80" s="48"/>
      <c r="E80" s="48"/>
      <c r="F80" s="77" t="s">
        <v>200</v>
      </c>
      <c r="G80" s="56"/>
      <c r="H80" s="54">
        <f>COUNTIF(H81:H100,"x")</f>
        <v>14</v>
      </c>
      <c r="I80" s="54">
        <f t="shared" ref="I80:K80" si="12">COUNTIF(I81:I100,"x")</f>
        <v>3</v>
      </c>
      <c r="J80" s="54">
        <f t="shared" si="12"/>
        <v>3</v>
      </c>
      <c r="K80" s="54">
        <f t="shared" si="12"/>
        <v>0</v>
      </c>
      <c r="L80" s="78"/>
      <c r="M80" s="73"/>
      <c r="N80" s="73"/>
      <c r="O80" s="73"/>
      <c r="P80" s="54">
        <f>SUM(N81:N100)</f>
        <v>1700</v>
      </c>
      <c r="Q80" s="54">
        <f>COUNTA(N81:N100)*100</f>
        <v>2000</v>
      </c>
      <c r="R80" s="58">
        <f>P80/Q80</f>
        <v>0.85</v>
      </c>
    </row>
    <row r="81" spans="1:18" s="4" customFormat="1" ht="68" x14ac:dyDescent="0.15">
      <c r="A81" s="59" t="s">
        <v>201</v>
      </c>
      <c r="B81" s="60" t="s">
        <v>115</v>
      </c>
      <c r="C81" s="60"/>
      <c r="D81" s="60"/>
      <c r="E81" s="60" t="s">
        <v>50</v>
      </c>
      <c r="F81" s="61" t="s">
        <v>202</v>
      </c>
      <c r="G81" s="62"/>
      <c r="H81" s="63" t="s">
        <v>52</v>
      </c>
      <c r="I81" s="63"/>
      <c r="J81" s="63"/>
      <c r="K81" s="63"/>
      <c r="L81" s="76"/>
      <c r="M81" s="76"/>
      <c r="N81" s="67">
        <f t="shared" si="3"/>
        <v>100</v>
      </c>
      <c r="O81" s="68" t="str">
        <f t="shared" si="7"/>
        <v/>
      </c>
      <c r="P81" s="69"/>
      <c r="Q81" s="69"/>
      <c r="R81" s="70"/>
    </row>
    <row r="82" spans="1:18" s="4" customFormat="1" ht="34" x14ac:dyDescent="0.15">
      <c r="A82" s="59" t="s">
        <v>203</v>
      </c>
      <c r="B82" s="60" t="s">
        <v>115</v>
      </c>
      <c r="C82" s="60"/>
      <c r="D82" s="60"/>
      <c r="E82" s="60" t="s">
        <v>50</v>
      </c>
      <c r="F82" s="61" t="s">
        <v>204</v>
      </c>
      <c r="G82" s="62"/>
      <c r="H82" s="63" t="s">
        <v>52</v>
      </c>
      <c r="I82" s="63"/>
      <c r="J82" s="63"/>
      <c r="K82" s="63"/>
      <c r="L82" s="76"/>
      <c r="M82" s="76"/>
      <c r="N82" s="67">
        <f t="shared" si="3"/>
        <v>100</v>
      </c>
      <c r="O82" s="68" t="str">
        <f t="shared" si="7"/>
        <v/>
      </c>
      <c r="P82" s="69"/>
      <c r="Q82" s="69"/>
      <c r="R82" s="70"/>
    </row>
    <row r="83" spans="1:18" s="4" customFormat="1" ht="34" x14ac:dyDescent="0.15">
      <c r="A83" s="59" t="s">
        <v>205</v>
      </c>
      <c r="B83" s="60" t="s">
        <v>115</v>
      </c>
      <c r="C83" s="60"/>
      <c r="D83" s="60"/>
      <c r="E83" s="60" t="s">
        <v>50</v>
      </c>
      <c r="F83" s="61" t="s">
        <v>206</v>
      </c>
      <c r="G83" s="62"/>
      <c r="H83" s="63" t="s">
        <v>52</v>
      </c>
      <c r="I83" s="63"/>
      <c r="J83" s="63"/>
      <c r="K83" s="63"/>
      <c r="L83" s="76"/>
      <c r="M83" s="76"/>
      <c r="N83" s="67">
        <f t="shared" si="3"/>
        <v>100</v>
      </c>
      <c r="O83" s="68" t="str">
        <f t="shared" si="7"/>
        <v/>
      </c>
      <c r="P83" s="69"/>
      <c r="Q83" s="69"/>
      <c r="R83" s="70"/>
    </row>
    <row r="84" spans="1:18" s="4" customFormat="1" ht="34" x14ac:dyDescent="0.15">
      <c r="A84" s="59" t="s">
        <v>207</v>
      </c>
      <c r="B84" s="60" t="s">
        <v>115</v>
      </c>
      <c r="C84" s="60"/>
      <c r="D84" s="60"/>
      <c r="E84" s="60" t="s">
        <v>50</v>
      </c>
      <c r="F84" s="61" t="s">
        <v>208</v>
      </c>
      <c r="G84" s="62"/>
      <c r="H84" s="63" t="s">
        <v>52</v>
      </c>
      <c r="I84" s="63"/>
      <c r="J84" s="63"/>
      <c r="K84" s="63"/>
      <c r="L84" s="76"/>
      <c r="M84" s="76"/>
      <c r="N84" s="67">
        <f t="shared" si="3"/>
        <v>100</v>
      </c>
      <c r="O84" s="68" t="str">
        <f t="shared" si="7"/>
        <v/>
      </c>
      <c r="P84" s="69"/>
      <c r="Q84" s="69"/>
      <c r="R84" s="70"/>
    </row>
    <row r="85" spans="1:18" s="4" customFormat="1" ht="34" x14ac:dyDescent="0.15">
      <c r="A85" s="59" t="s">
        <v>209</v>
      </c>
      <c r="B85" s="60" t="s">
        <v>115</v>
      </c>
      <c r="C85" s="60"/>
      <c r="D85" s="60"/>
      <c r="E85" s="60" t="s">
        <v>50</v>
      </c>
      <c r="F85" s="61" t="s">
        <v>210</v>
      </c>
      <c r="G85" s="62"/>
      <c r="H85" s="63" t="s">
        <v>52</v>
      </c>
      <c r="I85" s="63"/>
      <c r="J85" s="63"/>
      <c r="K85" s="63"/>
      <c r="L85" s="76"/>
      <c r="M85" s="76"/>
      <c r="N85" s="67">
        <f t="shared" si="3"/>
        <v>100</v>
      </c>
      <c r="O85" s="68" t="str">
        <f t="shared" si="7"/>
        <v/>
      </c>
      <c r="P85" s="69"/>
      <c r="Q85" s="69"/>
      <c r="R85" s="70"/>
    </row>
    <row r="86" spans="1:18" s="4" customFormat="1" ht="34" x14ac:dyDescent="0.15">
      <c r="A86" s="59" t="s">
        <v>211</v>
      </c>
      <c r="B86" s="60" t="s">
        <v>115</v>
      </c>
      <c r="C86" s="60"/>
      <c r="D86" s="60"/>
      <c r="E86" s="60" t="s">
        <v>50</v>
      </c>
      <c r="F86" s="61" t="s">
        <v>212</v>
      </c>
      <c r="G86" s="62"/>
      <c r="H86" s="63" t="s">
        <v>52</v>
      </c>
      <c r="I86" s="63"/>
      <c r="J86" s="63"/>
      <c r="K86" s="63"/>
      <c r="L86" s="76"/>
      <c r="M86" s="76"/>
      <c r="N86" s="67">
        <f t="shared" si="3"/>
        <v>100</v>
      </c>
      <c r="O86" s="68" t="str">
        <f t="shared" si="7"/>
        <v/>
      </c>
      <c r="P86" s="69"/>
      <c r="Q86" s="69"/>
      <c r="R86" s="70"/>
    </row>
    <row r="87" spans="1:18" s="4" customFormat="1" ht="34" x14ac:dyDescent="0.15">
      <c r="A87" s="59" t="s">
        <v>213</v>
      </c>
      <c r="B87" s="60" t="s">
        <v>115</v>
      </c>
      <c r="C87" s="60"/>
      <c r="D87" s="60"/>
      <c r="E87" s="60" t="s">
        <v>50</v>
      </c>
      <c r="F87" s="61" t="s">
        <v>214</v>
      </c>
      <c r="G87" s="62"/>
      <c r="H87" s="63" t="s">
        <v>52</v>
      </c>
      <c r="I87" s="63"/>
      <c r="J87" s="63"/>
      <c r="K87" s="63"/>
      <c r="L87" s="76"/>
      <c r="M87" s="76"/>
      <c r="N87" s="67">
        <f t="shared" si="3"/>
        <v>100</v>
      </c>
      <c r="O87" s="68" t="str">
        <f t="shared" si="7"/>
        <v/>
      </c>
      <c r="P87" s="69"/>
      <c r="Q87" s="69"/>
      <c r="R87" s="70"/>
    </row>
    <row r="88" spans="1:18" s="4" customFormat="1" ht="34" x14ac:dyDescent="0.15">
      <c r="A88" s="59" t="s">
        <v>215</v>
      </c>
      <c r="B88" s="60" t="s">
        <v>115</v>
      </c>
      <c r="C88" s="60"/>
      <c r="D88" s="60"/>
      <c r="E88" s="60" t="s">
        <v>50</v>
      </c>
      <c r="F88" s="61" t="s">
        <v>216</v>
      </c>
      <c r="G88" s="62"/>
      <c r="H88" s="63" t="s">
        <v>52</v>
      </c>
      <c r="I88" s="63"/>
      <c r="J88" s="63"/>
      <c r="K88" s="63"/>
      <c r="L88" s="76"/>
      <c r="M88" s="76"/>
      <c r="N88" s="67">
        <f t="shared" si="3"/>
        <v>100</v>
      </c>
      <c r="O88" s="68" t="str">
        <f t="shared" si="7"/>
        <v/>
      </c>
      <c r="P88" s="69"/>
      <c r="Q88" s="69"/>
      <c r="R88" s="70"/>
    </row>
    <row r="89" spans="1:18" s="4" customFormat="1" ht="34" x14ac:dyDescent="0.15">
      <c r="A89" s="59" t="s">
        <v>217</v>
      </c>
      <c r="B89" s="60" t="s">
        <v>115</v>
      </c>
      <c r="C89" s="60"/>
      <c r="D89" s="60"/>
      <c r="E89" s="60" t="s">
        <v>50</v>
      </c>
      <c r="F89" s="61" t="s">
        <v>218</v>
      </c>
      <c r="G89" s="62"/>
      <c r="H89" s="63"/>
      <c r="I89" s="63" t="s">
        <v>52</v>
      </c>
      <c r="J89" s="63"/>
      <c r="K89" s="63"/>
      <c r="L89" s="76"/>
      <c r="M89" s="76"/>
      <c r="N89" s="67">
        <f t="shared" si="3"/>
        <v>75</v>
      </c>
      <c r="O89" s="68" t="str">
        <f t="shared" si="7"/>
        <v/>
      </c>
      <c r="P89" s="69"/>
      <c r="Q89" s="69"/>
      <c r="R89" s="70"/>
    </row>
    <row r="90" spans="1:18" s="4" customFormat="1" ht="34" x14ac:dyDescent="0.15">
      <c r="A90" s="59" t="s">
        <v>219</v>
      </c>
      <c r="B90" s="60" t="s">
        <v>115</v>
      </c>
      <c r="C90" s="60"/>
      <c r="D90" s="60"/>
      <c r="E90" s="60" t="s">
        <v>50</v>
      </c>
      <c r="F90" s="61" t="s">
        <v>220</v>
      </c>
      <c r="G90" s="62"/>
      <c r="H90" s="63"/>
      <c r="I90" s="63" t="s">
        <v>52</v>
      </c>
      <c r="J90" s="63"/>
      <c r="K90" s="63"/>
      <c r="L90" s="76"/>
      <c r="M90" s="76"/>
      <c r="N90" s="67">
        <f t="shared" si="3"/>
        <v>75</v>
      </c>
      <c r="O90" s="68" t="str">
        <f t="shared" si="7"/>
        <v/>
      </c>
      <c r="P90" s="69"/>
      <c r="Q90" s="69"/>
      <c r="R90" s="70"/>
    </row>
    <row r="91" spans="1:18" s="4" customFormat="1" ht="34" x14ac:dyDescent="0.15">
      <c r="A91" s="59" t="s">
        <v>221</v>
      </c>
      <c r="B91" s="60" t="s">
        <v>115</v>
      </c>
      <c r="C91" s="60"/>
      <c r="D91" s="60"/>
      <c r="E91" s="60" t="s">
        <v>50</v>
      </c>
      <c r="F91" s="61" t="s">
        <v>222</v>
      </c>
      <c r="G91" s="62"/>
      <c r="H91" s="63"/>
      <c r="I91" s="63"/>
      <c r="J91" s="63" t="s">
        <v>52</v>
      </c>
      <c r="K91" s="63"/>
      <c r="L91" s="76"/>
      <c r="M91" s="76"/>
      <c r="N91" s="67">
        <f t="shared" si="3"/>
        <v>25</v>
      </c>
      <c r="O91" s="68" t="str">
        <f t="shared" si="7"/>
        <v/>
      </c>
      <c r="P91" s="69"/>
      <c r="Q91" s="69"/>
      <c r="R91" s="70"/>
    </row>
    <row r="92" spans="1:18" s="4" customFormat="1" ht="34" x14ac:dyDescent="0.15">
      <c r="A92" s="59" t="s">
        <v>223</v>
      </c>
      <c r="B92" s="60" t="s">
        <v>115</v>
      </c>
      <c r="C92" s="60"/>
      <c r="D92" s="60"/>
      <c r="E92" s="60" t="s">
        <v>50</v>
      </c>
      <c r="F92" s="61" t="s">
        <v>224</v>
      </c>
      <c r="G92" s="62"/>
      <c r="H92" s="63"/>
      <c r="I92" s="63"/>
      <c r="J92" s="63" t="s">
        <v>52</v>
      </c>
      <c r="K92" s="63"/>
      <c r="L92" s="76"/>
      <c r="M92" s="76"/>
      <c r="N92" s="67">
        <f t="shared" si="3"/>
        <v>25</v>
      </c>
      <c r="O92" s="68" t="str">
        <f t="shared" si="7"/>
        <v/>
      </c>
      <c r="P92" s="69"/>
      <c r="Q92" s="69"/>
      <c r="R92" s="70"/>
    </row>
    <row r="93" spans="1:18" s="4" customFormat="1" ht="34" x14ac:dyDescent="0.15">
      <c r="A93" s="59" t="s">
        <v>225</v>
      </c>
      <c r="B93" s="60" t="s">
        <v>115</v>
      </c>
      <c r="C93" s="60"/>
      <c r="D93" s="60"/>
      <c r="E93" s="60" t="s">
        <v>50</v>
      </c>
      <c r="F93" s="61" t="s">
        <v>226</v>
      </c>
      <c r="G93" s="62"/>
      <c r="H93" s="63" t="s">
        <v>52</v>
      </c>
      <c r="I93" s="63"/>
      <c r="J93" s="63"/>
      <c r="K93" s="63"/>
      <c r="L93" s="76"/>
      <c r="M93" s="76"/>
      <c r="N93" s="67">
        <f t="shared" si="3"/>
        <v>100</v>
      </c>
      <c r="O93" s="68" t="str">
        <f t="shared" si="7"/>
        <v/>
      </c>
      <c r="P93" s="69"/>
      <c r="Q93" s="69"/>
      <c r="R93" s="70"/>
    </row>
    <row r="94" spans="1:18" s="4" customFormat="1" ht="34" x14ac:dyDescent="0.15">
      <c r="A94" s="59" t="s">
        <v>227</v>
      </c>
      <c r="B94" s="60" t="s">
        <v>115</v>
      </c>
      <c r="C94" s="60"/>
      <c r="D94" s="60"/>
      <c r="E94" s="60" t="s">
        <v>50</v>
      </c>
      <c r="F94" s="61" t="s">
        <v>228</v>
      </c>
      <c r="G94" s="62"/>
      <c r="H94" s="63" t="s">
        <v>52</v>
      </c>
      <c r="I94" s="63"/>
      <c r="J94" s="63"/>
      <c r="K94" s="63"/>
      <c r="L94" s="76"/>
      <c r="M94" s="76"/>
      <c r="N94" s="67">
        <f t="shared" si="3"/>
        <v>100</v>
      </c>
      <c r="O94" s="68" t="str">
        <f t="shared" si="7"/>
        <v/>
      </c>
      <c r="P94" s="69"/>
      <c r="Q94" s="69"/>
      <c r="R94" s="70"/>
    </row>
    <row r="95" spans="1:18" s="4" customFormat="1" ht="34" x14ac:dyDescent="0.15">
      <c r="A95" s="59" t="s">
        <v>229</v>
      </c>
      <c r="B95" s="60" t="s">
        <v>115</v>
      </c>
      <c r="C95" s="60"/>
      <c r="D95" s="60"/>
      <c r="E95" s="60" t="s">
        <v>50</v>
      </c>
      <c r="F95" s="61" t="s">
        <v>230</v>
      </c>
      <c r="G95" s="62"/>
      <c r="H95" s="63" t="s">
        <v>52</v>
      </c>
      <c r="I95" s="63"/>
      <c r="J95" s="63"/>
      <c r="K95" s="63"/>
      <c r="L95" s="76"/>
      <c r="M95" s="76"/>
      <c r="N95" s="67">
        <f t="shared" si="3"/>
        <v>100</v>
      </c>
      <c r="O95" s="68" t="str">
        <f t="shared" si="7"/>
        <v/>
      </c>
      <c r="P95" s="69"/>
      <c r="Q95" s="69"/>
      <c r="R95" s="70"/>
    </row>
    <row r="96" spans="1:18" s="4" customFormat="1" ht="34" x14ac:dyDescent="0.15">
      <c r="A96" s="59" t="s">
        <v>231</v>
      </c>
      <c r="B96" s="60" t="s">
        <v>115</v>
      </c>
      <c r="C96" s="60"/>
      <c r="D96" s="60"/>
      <c r="E96" s="60" t="s">
        <v>50</v>
      </c>
      <c r="F96" s="61" t="s">
        <v>232</v>
      </c>
      <c r="G96" s="62"/>
      <c r="H96" s="63" t="s">
        <v>52</v>
      </c>
      <c r="I96" s="63"/>
      <c r="J96" s="63"/>
      <c r="K96" s="63"/>
      <c r="L96" s="76"/>
      <c r="M96" s="76"/>
      <c r="N96" s="67">
        <f t="shared" si="3"/>
        <v>100</v>
      </c>
      <c r="O96" s="68" t="str">
        <f t="shared" si="7"/>
        <v/>
      </c>
      <c r="P96" s="69"/>
      <c r="Q96" s="69"/>
      <c r="R96" s="70"/>
    </row>
    <row r="97" spans="1:18" s="4" customFormat="1" ht="34" x14ac:dyDescent="0.15">
      <c r="A97" s="59" t="s">
        <v>233</v>
      </c>
      <c r="B97" s="60" t="s">
        <v>115</v>
      </c>
      <c r="C97" s="60"/>
      <c r="D97" s="60"/>
      <c r="E97" s="60" t="s">
        <v>50</v>
      </c>
      <c r="F97" s="61" t="s">
        <v>234</v>
      </c>
      <c r="G97" s="62"/>
      <c r="H97" s="63" t="s">
        <v>52</v>
      </c>
      <c r="I97" s="63"/>
      <c r="J97" s="63"/>
      <c r="K97" s="63"/>
      <c r="L97" s="76"/>
      <c r="M97" s="76"/>
      <c r="N97" s="67">
        <f t="shared" si="3"/>
        <v>100</v>
      </c>
      <c r="O97" s="68" t="str">
        <f t="shared" si="7"/>
        <v/>
      </c>
      <c r="P97" s="69"/>
      <c r="Q97" s="69"/>
      <c r="R97" s="70"/>
    </row>
    <row r="98" spans="1:18" s="4" customFormat="1" ht="34" x14ac:dyDescent="0.15">
      <c r="A98" s="59" t="s">
        <v>235</v>
      </c>
      <c r="B98" s="60" t="s">
        <v>115</v>
      </c>
      <c r="C98" s="60"/>
      <c r="D98" s="60"/>
      <c r="E98" s="60" t="s">
        <v>50</v>
      </c>
      <c r="F98" s="61" t="s">
        <v>236</v>
      </c>
      <c r="G98" s="62"/>
      <c r="H98" s="63" t="s">
        <v>52</v>
      </c>
      <c r="I98" s="63"/>
      <c r="J98" s="63"/>
      <c r="K98" s="63"/>
      <c r="L98" s="76"/>
      <c r="M98" s="76"/>
      <c r="N98" s="67">
        <f t="shared" si="3"/>
        <v>100</v>
      </c>
      <c r="O98" s="68" t="str">
        <f t="shared" si="7"/>
        <v/>
      </c>
      <c r="P98" s="69"/>
      <c r="Q98" s="69"/>
      <c r="R98" s="70"/>
    </row>
    <row r="99" spans="1:18" s="4" customFormat="1" ht="34" x14ac:dyDescent="0.15">
      <c r="A99" s="59" t="s">
        <v>237</v>
      </c>
      <c r="B99" s="60" t="s">
        <v>115</v>
      </c>
      <c r="C99" s="60"/>
      <c r="D99" s="60"/>
      <c r="E99" s="60" t="s">
        <v>50</v>
      </c>
      <c r="F99" s="61" t="s">
        <v>238</v>
      </c>
      <c r="G99" s="62"/>
      <c r="H99" s="63"/>
      <c r="I99" s="63" t="s">
        <v>52</v>
      </c>
      <c r="J99" s="63"/>
      <c r="K99" s="63"/>
      <c r="L99" s="76"/>
      <c r="M99" s="76"/>
      <c r="N99" s="67">
        <f t="shared" ref="N99:N178" si="13">IF(AND(H99="",I99="",J99=""),"",100 - ( 25 * (I99="x")) - ( 75 * (J99="x" ) ))</f>
        <v>75</v>
      </c>
      <c r="O99" s="68" t="str">
        <f t="shared" si="7"/>
        <v/>
      </c>
      <c r="P99" s="69"/>
      <c r="Q99" s="69"/>
      <c r="R99" s="70"/>
    </row>
    <row r="100" spans="1:18" s="4" customFormat="1" ht="34" x14ac:dyDescent="0.15">
      <c r="A100" s="59" t="s">
        <v>239</v>
      </c>
      <c r="B100" s="60" t="s">
        <v>115</v>
      </c>
      <c r="C100" s="60"/>
      <c r="D100" s="60"/>
      <c r="E100" s="60" t="s">
        <v>50</v>
      </c>
      <c r="F100" s="61" t="s">
        <v>240</v>
      </c>
      <c r="G100" s="62"/>
      <c r="H100" s="63"/>
      <c r="I100" s="63"/>
      <c r="J100" s="63" t="s">
        <v>52</v>
      </c>
      <c r="K100" s="63"/>
      <c r="L100" s="76"/>
      <c r="M100" s="76"/>
      <c r="N100" s="67">
        <f t="shared" si="13"/>
        <v>25</v>
      </c>
      <c r="O100" s="68" t="str">
        <f t="shared" si="7"/>
        <v/>
      </c>
      <c r="P100" s="69"/>
      <c r="Q100" s="69"/>
      <c r="R100" s="70"/>
    </row>
    <row r="101" spans="1:18" s="4" customFormat="1" x14ac:dyDescent="0.15">
      <c r="A101" s="47">
        <v>6</v>
      </c>
      <c r="B101" s="48" t="s">
        <v>241</v>
      </c>
      <c r="C101" s="48"/>
      <c r="D101" s="48"/>
      <c r="E101" s="48"/>
      <c r="F101" s="77" t="s">
        <v>242</v>
      </c>
      <c r="G101" s="56"/>
      <c r="H101" s="51"/>
      <c r="I101" s="51"/>
      <c r="J101" s="51"/>
      <c r="K101" s="51"/>
      <c r="L101" s="78"/>
      <c r="M101" s="73"/>
      <c r="N101" s="73"/>
      <c r="O101" s="73"/>
      <c r="P101" s="51"/>
      <c r="Q101" s="51"/>
      <c r="R101" s="79"/>
    </row>
    <row r="102" spans="1:18" s="4" customFormat="1" x14ac:dyDescent="0.15">
      <c r="A102" s="47">
        <v>6.1</v>
      </c>
      <c r="B102" s="48" t="s">
        <v>241</v>
      </c>
      <c r="C102" s="48"/>
      <c r="D102" s="48"/>
      <c r="E102" s="48"/>
      <c r="F102" s="77" t="s">
        <v>120</v>
      </c>
      <c r="G102" s="56"/>
      <c r="H102" s="83"/>
      <c r="I102" s="83"/>
      <c r="J102" s="83"/>
      <c r="K102" s="83"/>
      <c r="L102" s="73"/>
      <c r="M102" s="73"/>
      <c r="N102" s="73"/>
      <c r="O102" s="73"/>
      <c r="P102" s="51"/>
      <c r="Q102" s="51"/>
      <c r="R102" s="79"/>
    </row>
    <row r="103" spans="1:18" s="4" customFormat="1" ht="17" x14ac:dyDescent="0.15">
      <c r="A103" s="47" t="s">
        <v>243</v>
      </c>
      <c r="B103" s="48" t="s">
        <v>241</v>
      </c>
      <c r="C103" s="48"/>
      <c r="D103" s="48"/>
      <c r="E103" s="48"/>
      <c r="F103" s="77" t="s">
        <v>244</v>
      </c>
      <c r="G103" s="56"/>
      <c r="H103" s="54">
        <f>COUNTIF(H104:H123,"x")</f>
        <v>17</v>
      </c>
      <c r="I103" s="54">
        <f t="shared" ref="I103:K103" si="14">COUNTIF(I104:I123,"x")</f>
        <v>2</v>
      </c>
      <c r="J103" s="54">
        <f t="shared" si="14"/>
        <v>1</v>
      </c>
      <c r="K103" s="54">
        <f t="shared" si="14"/>
        <v>0</v>
      </c>
      <c r="L103" s="73"/>
      <c r="M103" s="73"/>
      <c r="N103" s="73"/>
      <c r="O103" s="73"/>
      <c r="P103" s="54">
        <f>SUM(N104:N123)</f>
        <v>1875</v>
      </c>
      <c r="Q103" s="54">
        <f>COUNTA(N104:N123)*100</f>
        <v>2000</v>
      </c>
      <c r="R103" s="58">
        <f>P103/Q103</f>
        <v>0.9375</v>
      </c>
    </row>
    <row r="104" spans="1:18" s="4" customFormat="1" ht="34" x14ac:dyDescent="0.15">
      <c r="A104" s="59" t="s">
        <v>245</v>
      </c>
      <c r="B104" s="60" t="s">
        <v>241</v>
      </c>
      <c r="C104" s="84"/>
      <c r="D104" s="84"/>
      <c r="E104" s="84" t="s">
        <v>48</v>
      </c>
      <c r="F104" s="82" t="s">
        <v>246</v>
      </c>
      <c r="G104" s="62"/>
      <c r="H104" s="63" t="s">
        <v>52</v>
      </c>
      <c r="I104" s="63"/>
      <c r="J104" s="63"/>
      <c r="K104" s="63"/>
      <c r="L104" s="76"/>
      <c r="M104" s="76"/>
      <c r="N104" s="67">
        <f t="shared" ref="N104:N131" si="15">IF(AND(H104="",I104="",J104=""),"",100 - ( 25 * (I104="x")) - ( 75 * (J104="x" ) ))</f>
        <v>100</v>
      </c>
      <c r="O104" s="68" t="str">
        <f t="shared" ref="O104" si="16">IF(N104&lt;&gt;"",IF(COUNTIF(H104:J104,"x")&gt;1,"ERROR - Enter x in ONE column only!", IF(COUNTIF(H104:J104,"x")=0,"Yet to be entered","") ),"")</f>
        <v/>
      </c>
      <c r="P104" s="69"/>
      <c r="Q104" s="69"/>
      <c r="R104" s="70"/>
    </row>
    <row r="105" spans="1:18" s="4" customFormat="1" ht="34" x14ac:dyDescent="0.15">
      <c r="A105" s="59" t="s">
        <v>245</v>
      </c>
      <c r="B105" s="60" t="s">
        <v>241</v>
      </c>
      <c r="C105" s="60" t="s">
        <v>48</v>
      </c>
      <c r="D105" s="60" t="s">
        <v>49</v>
      </c>
      <c r="E105" s="60" t="s">
        <v>50</v>
      </c>
      <c r="F105" s="82" t="s">
        <v>247</v>
      </c>
      <c r="G105" s="62"/>
      <c r="H105" s="63" t="s">
        <v>52</v>
      </c>
      <c r="I105" s="63"/>
      <c r="J105" s="63"/>
      <c r="K105" s="63"/>
      <c r="L105" s="76"/>
      <c r="M105" s="76"/>
      <c r="N105" s="67">
        <f t="shared" si="15"/>
        <v>100</v>
      </c>
      <c r="O105" s="68" t="str">
        <f t="shared" si="7"/>
        <v/>
      </c>
      <c r="P105" s="69"/>
      <c r="Q105" s="69"/>
      <c r="R105" s="70"/>
    </row>
    <row r="106" spans="1:18" s="4" customFormat="1" ht="34" x14ac:dyDescent="0.15">
      <c r="A106" s="59" t="s">
        <v>248</v>
      </c>
      <c r="B106" s="60" t="s">
        <v>241</v>
      </c>
      <c r="C106" s="60" t="s">
        <v>48</v>
      </c>
      <c r="D106" s="60" t="s">
        <v>49</v>
      </c>
      <c r="E106" s="60" t="s">
        <v>50</v>
      </c>
      <c r="F106" s="61" t="s">
        <v>249</v>
      </c>
      <c r="G106" s="62"/>
      <c r="H106" s="63" t="s">
        <v>52</v>
      </c>
      <c r="I106" s="63"/>
      <c r="J106" s="63"/>
      <c r="K106" s="63"/>
      <c r="L106" s="76"/>
      <c r="M106" s="76"/>
      <c r="N106" s="67">
        <f t="shared" si="15"/>
        <v>100</v>
      </c>
      <c r="O106" s="68" t="str">
        <f t="shared" si="7"/>
        <v/>
      </c>
      <c r="P106" s="69"/>
      <c r="Q106" s="69"/>
      <c r="R106" s="70"/>
    </row>
    <row r="107" spans="1:18" s="4" customFormat="1" ht="51" x14ac:dyDescent="0.15">
      <c r="A107" s="59" t="s">
        <v>250</v>
      </c>
      <c r="B107" s="60" t="s">
        <v>241</v>
      </c>
      <c r="C107" s="60" t="s">
        <v>48</v>
      </c>
      <c r="D107" s="60" t="s">
        <v>49</v>
      </c>
      <c r="E107" s="60" t="s">
        <v>50</v>
      </c>
      <c r="F107" s="61" t="s">
        <v>251</v>
      </c>
      <c r="G107" s="62"/>
      <c r="H107" s="63" t="s">
        <v>52</v>
      </c>
      <c r="I107" s="63"/>
      <c r="J107" s="63"/>
      <c r="K107" s="63"/>
      <c r="L107" s="76"/>
      <c r="M107" s="76"/>
      <c r="N107" s="67">
        <f t="shared" si="15"/>
        <v>100</v>
      </c>
      <c r="O107" s="68" t="str">
        <f t="shared" si="7"/>
        <v/>
      </c>
      <c r="P107" s="69"/>
      <c r="Q107" s="69"/>
      <c r="R107" s="70"/>
    </row>
    <row r="108" spans="1:18" s="4" customFormat="1" ht="34" x14ac:dyDescent="0.15">
      <c r="A108" s="59" t="s">
        <v>252</v>
      </c>
      <c r="B108" s="60" t="s">
        <v>241</v>
      </c>
      <c r="C108" s="60" t="s">
        <v>48</v>
      </c>
      <c r="D108" s="60" t="s">
        <v>49</v>
      </c>
      <c r="E108" s="60" t="s">
        <v>50</v>
      </c>
      <c r="F108" s="61" t="s">
        <v>253</v>
      </c>
      <c r="G108" s="62"/>
      <c r="H108" s="63" t="s">
        <v>52</v>
      </c>
      <c r="I108" s="63"/>
      <c r="J108" s="63"/>
      <c r="K108" s="63"/>
      <c r="L108" s="76"/>
      <c r="M108" s="76"/>
      <c r="N108" s="67">
        <f t="shared" si="15"/>
        <v>100</v>
      </c>
      <c r="O108" s="68" t="str">
        <f t="shared" si="7"/>
        <v/>
      </c>
      <c r="P108" s="69"/>
      <c r="Q108" s="69"/>
      <c r="R108" s="70"/>
    </row>
    <row r="109" spans="1:18" s="4" customFormat="1" ht="51" x14ac:dyDescent="0.15">
      <c r="A109" s="59" t="s">
        <v>254</v>
      </c>
      <c r="B109" s="60" t="s">
        <v>241</v>
      </c>
      <c r="C109" s="60"/>
      <c r="D109" s="60" t="s">
        <v>49</v>
      </c>
      <c r="E109" s="60" t="s">
        <v>50</v>
      </c>
      <c r="F109" s="61" t="s">
        <v>255</v>
      </c>
      <c r="G109" s="62"/>
      <c r="H109" s="63" t="s">
        <v>52</v>
      </c>
      <c r="I109" s="63"/>
      <c r="J109" s="63"/>
      <c r="K109" s="63"/>
      <c r="L109" s="76"/>
      <c r="M109" s="76"/>
      <c r="N109" s="67">
        <f t="shared" si="15"/>
        <v>100</v>
      </c>
      <c r="O109" s="68" t="str">
        <f t="shared" si="7"/>
        <v/>
      </c>
      <c r="P109" s="69"/>
      <c r="Q109" s="69"/>
      <c r="R109" s="70"/>
    </row>
    <row r="110" spans="1:18" s="4" customFormat="1" ht="51" x14ac:dyDescent="0.15">
      <c r="A110" s="59" t="s">
        <v>256</v>
      </c>
      <c r="B110" s="60" t="s">
        <v>241</v>
      </c>
      <c r="C110" s="60"/>
      <c r="D110" s="60"/>
      <c r="E110" s="60" t="s">
        <v>50</v>
      </c>
      <c r="F110" s="61" t="s">
        <v>257</v>
      </c>
      <c r="G110" s="62"/>
      <c r="H110" s="63" t="s">
        <v>52</v>
      </c>
      <c r="I110" s="63"/>
      <c r="J110" s="63"/>
      <c r="K110" s="63"/>
      <c r="L110" s="76"/>
      <c r="M110" s="76"/>
      <c r="N110" s="67">
        <f t="shared" si="15"/>
        <v>100</v>
      </c>
      <c r="O110" s="68" t="str">
        <f t="shared" si="7"/>
        <v/>
      </c>
      <c r="P110" s="69"/>
      <c r="Q110" s="69"/>
      <c r="R110" s="70"/>
    </row>
    <row r="111" spans="1:18" s="4" customFormat="1" ht="51" x14ac:dyDescent="0.15">
      <c r="A111" s="59" t="s">
        <v>258</v>
      </c>
      <c r="B111" s="60" t="s">
        <v>241</v>
      </c>
      <c r="C111" s="60"/>
      <c r="D111" s="60"/>
      <c r="E111" s="60" t="s">
        <v>50</v>
      </c>
      <c r="F111" s="74" t="s">
        <v>259</v>
      </c>
      <c r="G111" s="62"/>
      <c r="H111" s="63" t="s">
        <v>52</v>
      </c>
      <c r="I111" s="63"/>
      <c r="J111" s="63"/>
      <c r="K111" s="63"/>
      <c r="L111" s="76"/>
      <c r="M111" s="76"/>
      <c r="N111" s="67">
        <f t="shared" si="15"/>
        <v>100</v>
      </c>
      <c r="O111" s="68" t="str">
        <f t="shared" si="7"/>
        <v/>
      </c>
      <c r="P111" s="69"/>
      <c r="Q111" s="69"/>
      <c r="R111" s="70"/>
    </row>
    <row r="112" spans="1:18" s="4" customFormat="1" ht="51" x14ac:dyDescent="0.15">
      <c r="A112" s="59" t="s">
        <v>260</v>
      </c>
      <c r="B112" s="60" t="s">
        <v>241</v>
      </c>
      <c r="C112" s="60"/>
      <c r="D112" s="60"/>
      <c r="E112" s="60" t="s">
        <v>50</v>
      </c>
      <c r="F112" s="74" t="s">
        <v>261</v>
      </c>
      <c r="G112" s="62"/>
      <c r="H112" s="63"/>
      <c r="I112" s="63" t="s">
        <v>52</v>
      </c>
      <c r="J112" s="63"/>
      <c r="K112" s="63"/>
      <c r="L112" s="76"/>
      <c r="M112" s="76"/>
      <c r="N112" s="67">
        <f t="shared" si="15"/>
        <v>75</v>
      </c>
      <c r="O112" s="68" t="str">
        <f t="shared" si="7"/>
        <v/>
      </c>
      <c r="P112" s="69"/>
      <c r="Q112" s="69"/>
      <c r="R112" s="70"/>
    </row>
    <row r="113" spans="1:18" s="4" customFormat="1" ht="51" x14ac:dyDescent="0.15">
      <c r="A113" s="59" t="s">
        <v>262</v>
      </c>
      <c r="B113" s="60" t="s">
        <v>241</v>
      </c>
      <c r="C113" s="60"/>
      <c r="D113" s="60"/>
      <c r="E113" s="60" t="s">
        <v>50</v>
      </c>
      <c r="F113" s="74" t="s">
        <v>263</v>
      </c>
      <c r="G113" s="62"/>
      <c r="H113" s="63" t="s">
        <v>52</v>
      </c>
      <c r="I113" s="63"/>
      <c r="J113" s="63"/>
      <c r="K113" s="63"/>
      <c r="L113" s="76"/>
      <c r="M113" s="76"/>
      <c r="N113" s="67">
        <f t="shared" si="15"/>
        <v>100</v>
      </c>
      <c r="O113" s="68" t="str">
        <f t="shared" si="7"/>
        <v/>
      </c>
      <c r="P113" s="69"/>
      <c r="Q113" s="69"/>
      <c r="R113" s="70"/>
    </row>
    <row r="114" spans="1:18" s="4" customFormat="1" ht="34" x14ac:dyDescent="0.15">
      <c r="A114" s="59" t="s">
        <v>264</v>
      </c>
      <c r="B114" s="60" t="s">
        <v>241</v>
      </c>
      <c r="C114" s="60"/>
      <c r="D114" s="60"/>
      <c r="E114" s="60" t="s">
        <v>50</v>
      </c>
      <c r="F114" s="74" t="s">
        <v>265</v>
      </c>
      <c r="G114" s="62"/>
      <c r="H114" s="63" t="s">
        <v>52</v>
      </c>
      <c r="I114" s="63"/>
      <c r="J114" s="63"/>
      <c r="K114" s="63"/>
      <c r="L114" s="76"/>
      <c r="M114" s="76"/>
      <c r="N114" s="67">
        <f t="shared" si="15"/>
        <v>100</v>
      </c>
      <c r="O114" s="68" t="str">
        <f t="shared" ref="O114:O192" si="17">IF(N114&lt;&gt;"",IF(COUNTIF(H114:J114,"x")&gt;1,"ERROR - Enter x in ONE column only!", IF(COUNTIF(H114:J114,"x")=0,"Yet to be entered","") ),"")</f>
        <v/>
      </c>
      <c r="P114" s="69"/>
      <c r="Q114" s="69"/>
      <c r="R114" s="70"/>
    </row>
    <row r="115" spans="1:18" s="4" customFormat="1" ht="51" x14ac:dyDescent="0.15">
      <c r="A115" s="59" t="s">
        <v>266</v>
      </c>
      <c r="B115" s="60"/>
      <c r="C115" s="60"/>
      <c r="D115" s="60" t="s">
        <v>49</v>
      </c>
      <c r="E115" s="60"/>
      <c r="F115" s="74" t="s">
        <v>267</v>
      </c>
      <c r="G115" s="62"/>
      <c r="H115" s="64" t="s">
        <v>52</v>
      </c>
      <c r="I115" s="63"/>
      <c r="J115" s="63"/>
      <c r="K115" s="63"/>
      <c r="L115" s="76"/>
      <c r="M115" s="76"/>
      <c r="N115" s="67">
        <f t="shared" si="15"/>
        <v>100</v>
      </c>
      <c r="O115" s="68"/>
      <c r="P115" s="69"/>
      <c r="Q115" s="69"/>
      <c r="R115" s="70"/>
    </row>
    <row r="116" spans="1:18" s="4" customFormat="1" ht="34" x14ac:dyDescent="0.15">
      <c r="A116" s="59" t="s">
        <v>268</v>
      </c>
      <c r="B116" s="60"/>
      <c r="C116" s="60"/>
      <c r="D116" s="60" t="s">
        <v>49</v>
      </c>
      <c r="E116" s="60" t="s">
        <v>50</v>
      </c>
      <c r="F116" s="74" t="s">
        <v>269</v>
      </c>
      <c r="G116" s="62"/>
      <c r="H116" s="63"/>
      <c r="I116" s="63"/>
      <c r="J116" s="64" t="s">
        <v>52</v>
      </c>
      <c r="K116" s="63"/>
      <c r="L116" s="76"/>
      <c r="M116" s="76"/>
      <c r="N116" s="67">
        <f t="shared" si="15"/>
        <v>25</v>
      </c>
      <c r="O116" s="68"/>
      <c r="P116" s="69"/>
      <c r="Q116" s="69"/>
      <c r="R116" s="70"/>
    </row>
    <row r="117" spans="1:18" s="4" customFormat="1" ht="34" x14ac:dyDescent="0.15">
      <c r="A117" s="59" t="s">
        <v>270</v>
      </c>
      <c r="B117" s="60" t="s">
        <v>241</v>
      </c>
      <c r="C117" s="60"/>
      <c r="D117" s="60" t="s">
        <v>49</v>
      </c>
      <c r="E117" s="60" t="s">
        <v>50</v>
      </c>
      <c r="F117" s="74" t="s">
        <v>271</v>
      </c>
      <c r="G117" s="62"/>
      <c r="H117" s="63" t="s">
        <v>52</v>
      </c>
      <c r="I117" s="63"/>
      <c r="J117" s="63"/>
      <c r="K117" s="63"/>
      <c r="L117" s="76"/>
      <c r="M117" s="76"/>
      <c r="N117" s="67">
        <f t="shared" si="15"/>
        <v>100</v>
      </c>
      <c r="O117" s="68" t="str">
        <f t="shared" si="17"/>
        <v/>
      </c>
      <c r="P117" s="69"/>
      <c r="Q117" s="69"/>
      <c r="R117" s="70"/>
    </row>
    <row r="118" spans="1:18" s="4" customFormat="1" ht="34" x14ac:dyDescent="0.15">
      <c r="A118" s="59" t="s">
        <v>272</v>
      </c>
      <c r="B118" s="60" t="s">
        <v>241</v>
      </c>
      <c r="C118" s="60"/>
      <c r="D118" s="60" t="s">
        <v>49</v>
      </c>
      <c r="E118" s="60" t="s">
        <v>50</v>
      </c>
      <c r="F118" s="74" t="s">
        <v>273</v>
      </c>
      <c r="G118" s="62"/>
      <c r="H118" s="64" t="s">
        <v>52</v>
      </c>
      <c r="I118" s="63"/>
      <c r="J118" s="63"/>
      <c r="K118" s="63"/>
      <c r="L118" s="76"/>
      <c r="M118" s="76"/>
      <c r="N118" s="67">
        <f t="shared" si="15"/>
        <v>100</v>
      </c>
      <c r="O118" s="68"/>
      <c r="P118" s="69"/>
      <c r="Q118" s="69"/>
      <c r="R118" s="70"/>
    </row>
    <row r="119" spans="1:18" s="4" customFormat="1" ht="51" x14ac:dyDescent="0.15">
      <c r="A119" s="59" t="s">
        <v>274</v>
      </c>
      <c r="B119" s="60" t="s">
        <v>241</v>
      </c>
      <c r="C119" s="60"/>
      <c r="D119" s="60"/>
      <c r="E119" s="60" t="s">
        <v>50</v>
      </c>
      <c r="F119" s="74" t="s">
        <v>275</v>
      </c>
      <c r="G119" s="62"/>
      <c r="H119" s="64" t="s">
        <v>52</v>
      </c>
      <c r="I119" s="63"/>
      <c r="J119" s="63"/>
      <c r="K119" s="63"/>
      <c r="L119" s="76"/>
      <c r="M119" s="76"/>
      <c r="N119" s="67">
        <f t="shared" si="15"/>
        <v>100</v>
      </c>
      <c r="O119" s="68"/>
      <c r="P119" s="69"/>
      <c r="Q119" s="69"/>
      <c r="R119" s="70"/>
    </row>
    <row r="120" spans="1:18" s="4" customFormat="1" ht="34" x14ac:dyDescent="0.15">
      <c r="A120" s="59" t="s">
        <v>276</v>
      </c>
      <c r="B120" s="60" t="s">
        <v>241</v>
      </c>
      <c r="C120" s="60"/>
      <c r="D120" s="60"/>
      <c r="E120" s="60" t="s">
        <v>50</v>
      </c>
      <c r="F120" s="74" t="s">
        <v>277</v>
      </c>
      <c r="G120" s="62"/>
      <c r="H120" s="64" t="s">
        <v>52</v>
      </c>
      <c r="I120" s="63"/>
      <c r="J120" s="63"/>
      <c r="K120" s="63"/>
      <c r="L120" s="76"/>
      <c r="M120" s="76"/>
      <c r="N120" s="67">
        <f t="shared" si="15"/>
        <v>100</v>
      </c>
      <c r="O120" s="68"/>
      <c r="P120" s="69"/>
      <c r="Q120" s="69"/>
      <c r="R120" s="70"/>
    </row>
    <row r="121" spans="1:18" s="4" customFormat="1" ht="17" x14ac:dyDescent="0.15">
      <c r="A121" s="59" t="s">
        <v>278</v>
      </c>
      <c r="B121" s="60" t="s">
        <v>241</v>
      </c>
      <c r="C121" s="60" t="s">
        <v>48</v>
      </c>
      <c r="D121" s="60"/>
      <c r="E121" s="60"/>
      <c r="F121" s="74" t="s">
        <v>279</v>
      </c>
      <c r="G121" s="62"/>
      <c r="H121" s="64" t="s">
        <v>52</v>
      </c>
      <c r="I121" s="63"/>
      <c r="J121" s="63"/>
      <c r="K121" s="63"/>
      <c r="L121" s="76"/>
      <c r="M121" s="76"/>
      <c r="N121" s="67">
        <f t="shared" si="15"/>
        <v>100</v>
      </c>
      <c r="O121" s="68"/>
      <c r="P121" s="69"/>
      <c r="Q121" s="69"/>
      <c r="R121" s="70"/>
    </row>
    <row r="122" spans="1:18" s="4" customFormat="1" ht="34" x14ac:dyDescent="0.15">
      <c r="A122" s="59" t="s">
        <v>280</v>
      </c>
      <c r="B122" s="60" t="s">
        <v>241</v>
      </c>
      <c r="C122" s="60" t="s">
        <v>48</v>
      </c>
      <c r="D122" s="60"/>
      <c r="E122" s="60"/>
      <c r="F122" s="74" t="s">
        <v>281</v>
      </c>
      <c r="G122" s="62"/>
      <c r="H122" s="63"/>
      <c r="I122" s="64" t="s">
        <v>52</v>
      </c>
      <c r="J122" s="63"/>
      <c r="K122" s="63"/>
      <c r="L122" s="76"/>
      <c r="M122" s="76"/>
      <c r="N122" s="67">
        <f t="shared" si="15"/>
        <v>75</v>
      </c>
      <c r="O122" s="68"/>
      <c r="P122" s="69"/>
      <c r="Q122" s="69"/>
      <c r="R122" s="70"/>
    </row>
    <row r="123" spans="1:18" s="4" customFormat="1" ht="34" x14ac:dyDescent="0.15">
      <c r="A123" s="59" t="s">
        <v>282</v>
      </c>
      <c r="B123" s="60" t="s">
        <v>241</v>
      </c>
      <c r="C123" s="60" t="s">
        <v>48</v>
      </c>
      <c r="D123" s="60"/>
      <c r="E123" s="60"/>
      <c r="F123" s="74" t="s">
        <v>269</v>
      </c>
      <c r="G123" s="62"/>
      <c r="H123" s="64" t="s">
        <v>52</v>
      </c>
      <c r="I123" s="63"/>
      <c r="J123" s="63"/>
      <c r="K123" s="63"/>
      <c r="L123" s="76"/>
      <c r="M123" s="76"/>
      <c r="N123" s="67">
        <f t="shared" si="15"/>
        <v>100</v>
      </c>
      <c r="O123" s="68"/>
      <c r="P123" s="69"/>
      <c r="Q123" s="69"/>
      <c r="R123" s="70"/>
    </row>
    <row r="124" spans="1:18" s="4" customFormat="1" ht="17" x14ac:dyDescent="0.15">
      <c r="A124" s="47" t="s">
        <v>283</v>
      </c>
      <c r="B124" s="48" t="s">
        <v>241</v>
      </c>
      <c r="C124" s="85"/>
      <c r="D124" s="85"/>
      <c r="E124" s="85"/>
      <c r="F124" s="86" t="s">
        <v>284</v>
      </c>
      <c r="G124" s="56"/>
      <c r="H124" s="54">
        <f>COUNTIF(H125:H131,"x")</f>
        <v>4</v>
      </c>
      <c r="I124" s="54">
        <f t="shared" ref="I124:K124" si="18">COUNTIF(I125:I131,"x")</f>
        <v>3</v>
      </c>
      <c r="J124" s="54">
        <f t="shared" si="18"/>
        <v>0</v>
      </c>
      <c r="K124" s="54">
        <f t="shared" si="18"/>
        <v>0</v>
      </c>
      <c r="L124" s="73"/>
      <c r="M124" s="73"/>
      <c r="N124" s="73"/>
      <c r="O124" s="73"/>
      <c r="P124" s="54">
        <f>SUM(N125:N131)</f>
        <v>625</v>
      </c>
      <c r="Q124" s="54">
        <f>COUNTA(N125:N131)*100</f>
        <v>700</v>
      </c>
      <c r="R124" s="58">
        <f>P124/Q124</f>
        <v>0.8928571428571429</v>
      </c>
    </row>
    <row r="125" spans="1:18" s="4" customFormat="1" ht="68" x14ac:dyDescent="0.15">
      <c r="A125" s="59" t="s">
        <v>285</v>
      </c>
      <c r="B125" s="60" t="s">
        <v>241</v>
      </c>
      <c r="C125" s="60"/>
      <c r="D125" s="60" t="s">
        <v>49</v>
      </c>
      <c r="E125" s="60"/>
      <c r="F125" s="74" t="s">
        <v>286</v>
      </c>
      <c r="G125" s="62"/>
      <c r="H125" s="64" t="s">
        <v>52</v>
      </c>
      <c r="I125" s="63"/>
      <c r="J125" s="63"/>
      <c r="K125" s="63"/>
      <c r="L125" s="76"/>
      <c r="M125" s="76"/>
      <c r="N125" s="67">
        <f t="shared" si="15"/>
        <v>100</v>
      </c>
      <c r="O125" s="68"/>
      <c r="P125" s="69"/>
      <c r="Q125" s="69"/>
      <c r="R125" s="70"/>
    </row>
    <row r="126" spans="1:18" s="4" customFormat="1" ht="51" x14ac:dyDescent="0.15">
      <c r="A126" s="59" t="s">
        <v>287</v>
      </c>
      <c r="B126" s="60" t="s">
        <v>241</v>
      </c>
      <c r="C126" s="60"/>
      <c r="D126" s="60" t="s">
        <v>49</v>
      </c>
      <c r="E126" s="60"/>
      <c r="F126" s="74" t="s">
        <v>288</v>
      </c>
      <c r="G126" s="62"/>
      <c r="H126" s="63"/>
      <c r="I126" s="64" t="s">
        <v>52</v>
      </c>
      <c r="J126" s="63"/>
      <c r="K126" s="63"/>
      <c r="L126" s="76"/>
      <c r="M126" s="76"/>
      <c r="N126" s="67">
        <f t="shared" si="15"/>
        <v>75</v>
      </c>
      <c r="O126" s="68"/>
      <c r="P126" s="69"/>
      <c r="Q126" s="69"/>
      <c r="R126" s="70"/>
    </row>
    <row r="127" spans="1:18" s="4" customFormat="1" ht="34" x14ac:dyDescent="0.15">
      <c r="A127" s="59" t="s">
        <v>289</v>
      </c>
      <c r="B127" s="60" t="s">
        <v>241</v>
      </c>
      <c r="C127" s="60"/>
      <c r="D127" s="60" t="s">
        <v>49</v>
      </c>
      <c r="E127" s="60"/>
      <c r="F127" s="74" t="s">
        <v>290</v>
      </c>
      <c r="G127" s="62"/>
      <c r="H127" s="64" t="s">
        <v>52</v>
      </c>
      <c r="I127" s="63"/>
      <c r="J127" s="63"/>
      <c r="K127" s="63"/>
      <c r="L127" s="76"/>
      <c r="M127" s="76"/>
      <c r="N127" s="67">
        <f t="shared" si="15"/>
        <v>100</v>
      </c>
      <c r="O127" s="68"/>
      <c r="P127" s="69"/>
      <c r="Q127" s="69"/>
      <c r="R127" s="70"/>
    </row>
    <row r="128" spans="1:18" s="4" customFormat="1" ht="34" x14ac:dyDescent="0.15">
      <c r="A128" s="59" t="s">
        <v>291</v>
      </c>
      <c r="B128" s="60" t="s">
        <v>241</v>
      </c>
      <c r="C128" s="60"/>
      <c r="D128" s="60" t="s">
        <v>49</v>
      </c>
      <c r="E128" s="60"/>
      <c r="F128" s="74" t="s">
        <v>292</v>
      </c>
      <c r="G128" s="62"/>
      <c r="H128" s="64" t="s">
        <v>52</v>
      </c>
      <c r="I128" s="63"/>
      <c r="J128" s="63"/>
      <c r="K128" s="63"/>
      <c r="L128" s="76"/>
      <c r="M128" s="76"/>
      <c r="N128" s="67">
        <f t="shared" si="15"/>
        <v>100</v>
      </c>
      <c r="O128" s="68"/>
      <c r="P128" s="69"/>
      <c r="Q128" s="69"/>
      <c r="R128" s="70"/>
    </row>
    <row r="129" spans="1:18" s="4" customFormat="1" ht="34" x14ac:dyDescent="0.15">
      <c r="A129" s="59" t="s">
        <v>293</v>
      </c>
      <c r="B129" s="60" t="s">
        <v>241</v>
      </c>
      <c r="C129" s="60"/>
      <c r="D129" s="60" t="s">
        <v>49</v>
      </c>
      <c r="E129" s="60"/>
      <c r="F129" s="74" t="s">
        <v>294</v>
      </c>
      <c r="G129" s="62"/>
      <c r="H129" s="63"/>
      <c r="I129" s="64" t="s">
        <v>52</v>
      </c>
      <c r="J129" s="63"/>
      <c r="K129" s="63"/>
      <c r="L129" s="76"/>
      <c r="M129" s="76"/>
      <c r="N129" s="67">
        <f t="shared" si="15"/>
        <v>75</v>
      </c>
      <c r="O129" s="68"/>
      <c r="P129" s="69"/>
      <c r="Q129" s="69"/>
      <c r="R129" s="70"/>
    </row>
    <row r="130" spans="1:18" s="4" customFormat="1" ht="34" x14ac:dyDescent="0.15">
      <c r="A130" s="59" t="s">
        <v>295</v>
      </c>
      <c r="B130" s="60" t="s">
        <v>241</v>
      </c>
      <c r="C130" s="60"/>
      <c r="D130" s="60" t="s">
        <v>49</v>
      </c>
      <c r="E130" s="60"/>
      <c r="F130" s="74" t="s">
        <v>296</v>
      </c>
      <c r="G130" s="62"/>
      <c r="H130" s="63"/>
      <c r="I130" s="64" t="s">
        <v>52</v>
      </c>
      <c r="J130" s="63"/>
      <c r="K130" s="63"/>
      <c r="L130" s="76"/>
      <c r="M130" s="76"/>
      <c r="N130" s="67">
        <f t="shared" si="15"/>
        <v>75</v>
      </c>
      <c r="O130" s="68"/>
      <c r="P130" s="69"/>
      <c r="Q130" s="69"/>
      <c r="R130" s="70"/>
    </row>
    <row r="131" spans="1:18" s="4" customFormat="1" ht="34" x14ac:dyDescent="0.15">
      <c r="A131" s="59" t="s">
        <v>297</v>
      </c>
      <c r="B131" s="60" t="s">
        <v>241</v>
      </c>
      <c r="C131" s="60"/>
      <c r="D131" s="60" t="s">
        <v>49</v>
      </c>
      <c r="E131" s="60"/>
      <c r="F131" s="74" t="s">
        <v>298</v>
      </c>
      <c r="G131" s="62"/>
      <c r="H131" s="64" t="s">
        <v>52</v>
      </c>
      <c r="I131" s="63"/>
      <c r="J131" s="63"/>
      <c r="K131" s="63"/>
      <c r="L131" s="76"/>
      <c r="M131" s="76"/>
      <c r="N131" s="67">
        <f t="shared" si="15"/>
        <v>100</v>
      </c>
      <c r="O131" s="68"/>
      <c r="P131" s="69"/>
      <c r="Q131" s="69"/>
      <c r="R131" s="70"/>
    </row>
    <row r="132" spans="1:18" s="4" customFormat="1" ht="17" x14ac:dyDescent="0.15">
      <c r="A132" s="47" t="s">
        <v>299</v>
      </c>
      <c r="B132" s="48" t="s">
        <v>241</v>
      </c>
      <c r="C132" s="48"/>
      <c r="D132" s="48"/>
      <c r="E132" s="48"/>
      <c r="F132" s="77" t="s">
        <v>300</v>
      </c>
      <c r="G132" s="56"/>
      <c r="H132" s="83"/>
      <c r="I132" s="83"/>
      <c r="J132" s="83"/>
      <c r="K132" s="83"/>
      <c r="L132" s="73"/>
      <c r="M132" s="73"/>
      <c r="N132" s="73"/>
      <c r="O132" s="73"/>
      <c r="P132" s="51"/>
      <c r="Q132" s="51"/>
      <c r="R132" s="79"/>
    </row>
    <row r="133" spans="1:18" s="4" customFormat="1" ht="17" x14ac:dyDescent="0.15">
      <c r="A133" s="47" t="s">
        <v>301</v>
      </c>
      <c r="B133" s="48" t="s">
        <v>241</v>
      </c>
      <c r="C133" s="85"/>
      <c r="D133" s="85"/>
      <c r="E133" s="85"/>
      <c r="F133" s="86" t="s">
        <v>302</v>
      </c>
      <c r="G133" s="56"/>
      <c r="H133" s="54">
        <f>COUNTIF(H134:H149,"x")</f>
        <v>14</v>
      </c>
      <c r="I133" s="54">
        <f t="shared" ref="I133:K133" si="19">COUNTIF(I134:I149,"x")</f>
        <v>0</v>
      </c>
      <c r="J133" s="54">
        <f t="shared" si="19"/>
        <v>2</v>
      </c>
      <c r="K133" s="54">
        <f t="shared" si="19"/>
        <v>0</v>
      </c>
      <c r="L133" s="73"/>
      <c r="M133" s="73"/>
      <c r="N133" s="73"/>
      <c r="O133" s="73"/>
      <c r="P133" s="54">
        <f>SUM(N134:N149)</f>
        <v>1450</v>
      </c>
      <c r="Q133" s="54">
        <f>COUNTA(N134:N149)*100</f>
        <v>1600</v>
      </c>
      <c r="R133" s="58">
        <f>P133/Q133</f>
        <v>0.90625</v>
      </c>
    </row>
    <row r="134" spans="1:18" s="4" customFormat="1" ht="34" x14ac:dyDescent="0.15">
      <c r="A134" s="59" t="s">
        <v>303</v>
      </c>
      <c r="B134" s="60" t="s">
        <v>241</v>
      </c>
      <c r="C134" s="84"/>
      <c r="D134" s="84"/>
      <c r="E134" s="60" t="s">
        <v>50</v>
      </c>
      <c r="F134" s="82" t="s">
        <v>304</v>
      </c>
      <c r="G134" s="62"/>
      <c r="H134" s="63" t="s">
        <v>52</v>
      </c>
      <c r="I134" s="63"/>
      <c r="J134" s="63"/>
      <c r="K134" s="63"/>
      <c r="L134" s="76"/>
      <c r="M134" s="76"/>
      <c r="N134" s="67">
        <f t="shared" si="13"/>
        <v>100</v>
      </c>
      <c r="O134" s="68" t="str">
        <f t="shared" si="17"/>
        <v/>
      </c>
      <c r="P134" s="69"/>
      <c r="Q134" s="69"/>
      <c r="R134" s="70"/>
    </row>
    <row r="135" spans="1:18" s="4" customFormat="1" ht="51" x14ac:dyDescent="0.15">
      <c r="A135" s="59" t="s">
        <v>305</v>
      </c>
      <c r="B135" s="60" t="s">
        <v>241</v>
      </c>
      <c r="C135" s="60"/>
      <c r="D135" s="60"/>
      <c r="E135" s="60" t="s">
        <v>50</v>
      </c>
      <c r="F135" s="61" t="s">
        <v>306</v>
      </c>
      <c r="G135" s="62"/>
      <c r="H135" s="63" t="s">
        <v>52</v>
      </c>
      <c r="I135" s="63"/>
      <c r="J135" s="63"/>
      <c r="K135" s="63"/>
      <c r="L135" s="76"/>
      <c r="M135" s="76"/>
      <c r="N135" s="67">
        <f t="shared" si="13"/>
        <v>100</v>
      </c>
      <c r="O135" s="68" t="str">
        <f t="shared" si="17"/>
        <v/>
      </c>
      <c r="P135" s="69"/>
      <c r="Q135" s="69"/>
      <c r="R135" s="70"/>
    </row>
    <row r="136" spans="1:18" s="4" customFormat="1" ht="51" x14ac:dyDescent="0.15">
      <c r="A136" s="59" t="s">
        <v>307</v>
      </c>
      <c r="B136" s="60" t="s">
        <v>241</v>
      </c>
      <c r="C136" s="60"/>
      <c r="D136" s="60"/>
      <c r="E136" s="60" t="s">
        <v>50</v>
      </c>
      <c r="F136" s="61" t="s">
        <v>308</v>
      </c>
      <c r="G136" s="62"/>
      <c r="H136" s="63" t="s">
        <v>52</v>
      </c>
      <c r="I136" s="63"/>
      <c r="J136" s="63"/>
      <c r="K136" s="63"/>
      <c r="L136" s="76"/>
      <c r="M136" s="76"/>
      <c r="N136" s="67">
        <f t="shared" si="13"/>
        <v>100</v>
      </c>
      <c r="O136" s="68" t="str">
        <f t="shared" si="17"/>
        <v/>
      </c>
      <c r="P136" s="69"/>
      <c r="Q136" s="69"/>
      <c r="R136" s="70"/>
    </row>
    <row r="137" spans="1:18" s="4" customFormat="1" ht="51" x14ac:dyDescent="0.15">
      <c r="A137" s="59" t="s">
        <v>309</v>
      </c>
      <c r="B137" s="60" t="s">
        <v>241</v>
      </c>
      <c r="C137" s="60"/>
      <c r="D137" s="60"/>
      <c r="E137" s="60" t="s">
        <v>50</v>
      </c>
      <c r="F137" s="61" t="s">
        <v>310</v>
      </c>
      <c r="G137" s="62"/>
      <c r="H137" s="63" t="s">
        <v>52</v>
      </c>
      <c r="I137" s="63"/>
      <c r="J137" s="63"/>
      <c r="K137" s="63"/>
      <c r="L137" s="76"/>
      <c r="M137" s="76"/>
      <c r="N137" s="67">
        <f t="shared" si="13"/>
        <v>100</v>
      </c>
      <c r="O137" s="68" t="str">
        <f t="shared" si="17"/>
        <v/>
      </c>
      <c r="P137" s="69"/>
      <c r="Q137" s="69"/>
      <c r="R137" s="70"/>
    </row>
    <row r="138" spans="1:18" s="4" customFormat="1" ht="34" x14ac:dyDescent="0.15">
      <c r="A138" s="59" t="s">
        <v>311</v>
      </c>
      <c r="B138" s="60" t="s">
        <v>241</v>
      </c>
      <c r="C138" s="60"/>
      <c r="D138" s="60"/>
      <c r="E138" s="60" t="s">
        <v>50</v>
      </c>
      <c r="F138" s="61" t="s">
        <v>312</v>
      </c>
      <c r="G138" s="62"/>
      <c r="H138" s="63"/>
      <c r="I138" s="63"/>
      <c r="J138" s="63" t="s">
        <v>52</v>
      </c>
      <c r="K138" s="63"/>
      <c r="L138" s="76"/>
      <c r="M138" s="76"/>
      <c r="N138" s="67">
        <f t="shared" si="13"/>
        <v>25</v>
      </c>
      <c r="O138" s="68" t="str">
        <f t="shared" si="17"/>
        <v/>
      </c>
      <c r="P138" s="69"/>
      <c r="Q138" s="69"/>
      <c r="R138" s="70"/>
    </row>
    <row r="139" spans="1:18" s="4" customFormat="1" ht="34" x14ac:dyDescent="0.15">
      <c r="A139" s="59" t="s">
        <v>313</v>
      </c>
      <c r="B139" s="60" t="s">
        <v>241</v>
      </c>
      <c r="C139" s="60"/>
      <c r="D139" s="60"/>
      <c r="E139" s="60" t="s">
        <v>50</v>
      </c>
      <c r="F139" s="61" t="s">
        <v>314</v>
      </c>
      <c r="G139" s="62"/>
      <c r="H139" s="63" t="s">
        <v>52</v>
      </c>
      <c r="I139" s="63"/>
      <c r="J139" s="63"/>
      <c r="K139" s="63"/>
      <c r="L139" s="66"/>
      <c r="M139" s="66"/>
      <c r="N139" s="67">
        <f t="shared" si="13"/>
        <v>100</v>
      </c>
      <c r="O139" s="68" t="str">
        <f t="shared" si="17"/>
        <v/>
      </c>
      <c r="P139" s="69"/>
      <c r="Q139" s="69"/>
      <c r="R139" s="70"/>
    </row>
    <row r="140" spans="1:18" s="4" customFormat="1" ht="34" x14ac:dyDescent="0.15">
      <c r="A140" s="59" t="s">
        <v>315</v>
      </c>
      <c r="B140" s="60" t="s">
        <v>241</v>
      </c>
      <c r="C140" s="60"/>
      <c r="D140" s="60"/>
      <c r="E140" s="60" t="s">
        <v>50</v>
      </c>
      <c r="F140" s="61" t="s">
        <v>316</v>
      </c>
      <c r="G140" s="62"/>
      <c r="H140" s="63" t="s">
        <v>52</v>
      </c>
      <c r="I140" s="63"/>
      <c r="J140" s="63"/>
      <c r="K140" s="63"/>
      <c r="L140" s="66"/>
      <c r="M140" s="66"/>
      <c r="N140" s="67">
        <f t="shared" si="13"/>
        <v>100</v>
      </c>
      <c r="O140" s="68" t="str">
        <f t="shared" si="17"/>
        <v/>
      </c>
      <c r="P140" s="69"/>
      <c r="Q140" s="69"/>
      <c r="R140" s="70"/>
    </row>
    <row r="141" spans="1:18" s="4" customFormat="1" ht="34" x14ac:dyDescent="0.15">
      <c r="A141" s="59" t="s">
        <v>317</v>
      </c>
      <c r="B141" s="60" t="s">
        <v>241</v>
      </c>
      <c r="C141" s="60"/>
      <c r="D141" s="60"/>
      <c r="E141" s="60" t="s">
        <v>50</v>
      </c>
      <c r="F141" s="61" t="s">
        <v>318</v>
      </c>
      <c r="G141" s="62"/>
      <c r="H141" s="63" t="s">
        <v>52</v>
      </c>
      <c r="I141" s="63"/>
      <c r="J141" s="63"/>
      <c r="K141" s="63"/>
      <c r="L141" s="66"/>
      <c r="M141" s="66"/>
      <c r="N141" s="67">
        <f t="shared" si="13"/>
        <v>100</v>
      </c>
      <c r="O141" s="68" t="str">
        <f t="shared" si="17"/>
        <v/>
      </c>
      <c r="P141" s="69"/>
      <c r="Q141" s="69"/>
      <c r="R141" s="70"/>
    </row>
    <row r="142" spans="1:18" s="4" customFormat="1" ht="34" x14ac:dyDescent="0.15">
      <c r="A142" s="59" t="s">
        <v>319</v>
      </c>
      <c r="B142" s="60" t="s">
        <v>241</v>
      </c>
      <c r="C142" s="60"/>
      <c r="D142" s="60"/>
      <c r="E142" s="60" t="s">
        <v>50</v>
      </c>
      <c r="F142" s="61" t="s">
        <v>320</v>
      </c>
      <c r="G142" s="62"/>
      <c r="H142" s="63"/>
      <c r="I142" s="63"/>
      <c r="J142" s="63" t="s">
        <v>52</v>
      </c>
      <c r="K142" s="63"/>
      <c r="L142" s="66"/>
      <c r="M142" s="66"/>
      <c r="N142" s="67">
        <f t="shared" si="13"/>
        <v>25</v>
      </c>
      <c r="O142" s="68" t="str">
        <f t="shared" si="17"/>
        <v/>
      </c>
      <c r="P142" s="69"/>
      <c r="Q142" s="69"/>
      <c r="R142" s="70"/>
    </row>
    <row r="143" spans="1:18" s="4" customFormat="1" ht="34" x14ac:dyDescent="0.15">
      <c r="A143" s="59" t="s">
        <v>321</v>
      </c>
      <c r="B143" s="60" t="s">
        <v>241</v>
      </c>
      <c r="C143" s="60"/>
      <c r="D143" s="60"/>
      <c r="E143" s="60" t="s">
        <v>50</v>
      </c>
      <c r="F143" s="61" t="s">
        <v>322</v>
      </c>
      <c r="G143" s="62"/>
      <c r="H143" s="63" t="s">
        <v>52</v>
      </c>
      <c r="I143" s="63"/>
      <c r="J143" s="63"/>
      <c r="K143" s="63"/>
      <c r="L143" s="66"/>
      <c r="M143" s="66"/>
      <c r="N143" s="67">
        <f t="shared" si="13"/>
        <v>100</v>
      </c>
      <c r="O143" s="68" t="str">
        <f t="shared" si="17"/>
        <v/>
      </c>
      <c r="P143" s="69"/>
      <c r="Q143" s="69"/>
      <c r="R143" s="70"/>
    </row>
    <row r="144" spans="1:18" s="4" customFormat="1" ht="34" x14ac:dyDescent="0.15">
      <c r="A144" s="59" t="s">
        <v>323</v>
      </c>
      <c r="B144" s="60" t="s">
        <v>241</v>
      </c>
      <c r="C144" s="84"/>
      <c r="D144" s="84"/>
      <c r="E144" s="60" t="s">
        <v>50</v>
      </c>
      <c r="F144" s="82" t="s">
        <v>324</v>
      </c>
      <c r="G144" s="62"/>
      <c r="H144" s="63" t="s">
        <v>52</v>
      </c>
      <c r="I144" s="63"/>
      <c r="J144" s="63"/>
      <c r="K144" s="63"/>
      <c r="L144" s="66"/>
      <c r="M144" s="66"/>
      <c r="N144" s="67">
        <f t="shared" si="13"/>
        <v>100</v>
      </c>
      <c r="O144" s="68" t="str">
        <f t="shared" si="17"/>
        <v/>
      </c>
      <c r="P144" s="69"/>
      <c r="Q144" s="69"/>
      <c r="R144" s="70"/>
    </row>
    <row r="145" spans="1:18" s="4" customFormat="1" ht="51" x14ac:dyDescent="0.15">
      <c r="A145" s="59" t="s">
        <v>325</v>
      </c>
      <c r="B145" s="60" t="s">
        <v>241</v>
      </c>
      <c r="C145" s="60"/>
      <c r="D145" s="60"/>
      <c r="E145" s="60" t="s">
        <v>50</v>
      </c>
      <c r="F145" s="61" t="s">
        <v>326</v>
      </c>
      <c r="G145" s="62"/>
      <c r="H145" s="63" t="s">
        <v>52</v>
      </c>
      <c r="I145" s="63"/>
      <c r="J145" s="63"/>
      <c r="K145" s="63"/>
      <c r="L145" s="66"/>
      <c r="M145" s="66"/>
      <c r="N145" s="67">
        <f t="shared" si="13"/>
        <v>100</v>
      </c>
      <c r="O145" s="68" t="str">
        <f t="shared" si="17"/>
        <v/>
      </c>
      <c r="P145" s="69"/>
      <c r="Q145" s="69"/>
      <c r="R145" s="70"/>
    </row>
    <row r="146" spans="1:18" s="4" customFormat="1" ht="51" x14ac:dyDescent="0.15">
      <c r="A146" s="59" t="s">
        <v>327</v>
      </c>
      <c r="B146" s="60" t="s">
        <v>241</v>
      </c>
      <c r="C146" s="60"/>
      <c r="D146" s="60"/>
      <c r="E146" s="60" t="s">
        <v>50</v>
      </c>
      <c r="F146" s="61" t="s">
        <v>328</v>
      </c>
      <c r="G146" s="62"/>
      <c r="H146" s="63" t="s">
        <v>52</v>
      </c>
      <c r="I146" s="63"/>
      <c r="J146" s="63"/>
      <c r="K146" s="63"/>
      <c r="L146" s="66"/>
      <c r="M146" s="66"/>
      <c r="N146" s="67">
        <f t="shared" si="13"/>
        <v>100</v>
      </c>
      <c r="O146" s="68" t="str">
        <f t="shared" si="17"/>
        <v/>
      </c>
      <c r="P146" s="69"/>
      <c r="Q146" s="69"/>
      <c r="R146" s="70"/>
    </row>
    <row r="147" spans="1:18" s="4" customFormat="1" ht="51" x14ac:dyDescent="0.15">
      <c r="A147" s="59" t="s">
        <v>329</v>
      </c>
      <c r="B147" s="60" t="s">
        <v>241</v>
      </c>
      <c r="C147" s="60"/>
      <c r="D147" s="60"/>
      <c r="E147" s="60" t="s">
        <v>50</v>
      </c>
      <c r="F147" s="61" t="s">
        <v>330</v>
      </c>
      <c r="G147" s="62"/>
      <c r="H147" s="63" t="s">
        <v>52</v>
      </c>
      <c r="I147" s="63"/>
      <c r="J147" s="63"/>
      <c r="K147" s="63"/>
      <c r="L147" s="66"/>
      <c r="M147" s="66"/>
      <c r="N147" s="67">
        <f t="shared" si="13"/>
        <v>100</v>
      </c>
      <c r="O147" s="68" t="str">
        <f t="shared" si="17"/>
        <v/>
      </c>
      <c r="P147" s="69"/>
      <c r="Q147" s="69"/>
      <c r="R147" s="70"/>
    </row>
    <row r="148" spans="1:18" s="4" customFormat="1" ht="34" x14ac:dyDescent="0.15">
      <c r="A148" s="59" t="s">
        <v>331</v>
      </c>
      <c r="B148" s="60" t="s">
        <v>241</v>
      </c>
      <c r="C148" s="60"/>
      <c r="D148" s="60"/>
      <c r="E148" s="60" t="s">
        <v>50</v>
      </c>
      <c r="F148" s="61" t="s">
        <v>332</v>
      </c>
      <c r="G148" s="62"/>
      <c r="H148" s="63" t="s">
        <v>52</v>
      </c>
      <c r="I148" s="63"/>
      <c r="J148" s="63"/>
      <c r="K148" s="63"/>
      <c r="L148" s="66"/>
      <c r="M148" s="66"/>
      <c r="N148" s="67">
        <f t="shared" si="13"/>
        <v>100</v>
      </c>
      <c r="O148" s="68" t="str">
        <f t="shared" si="17"/>
        <v/>
      </c>
      <c r="P148" s="69"/>
      <c r="Q148" s="69"/>
      <c r="R148" s="70"/>
    </row>
    <row r="149" spans="1:18" s="4" customFormat="1" ht="34" x14ac:dyDescent="0.15">
      <c r="A149" s="59" t="s">
        <v>333</v>
      </c>
      <c r="B149" s="60" t="s">
        <v>241</v>
      </c>
      <c r="C149" s="60"/>
      <c r="D149" s="60"/>
      <c r="E149" s="60" t="s">
        <v>50</v>
      </c>
      <c r="F149" s="61" t="s">
        <v>334</v>
      </c>
      <c r="G149" s="62"/>
      <c r="H149" s="63" t="s">
        <v>52</v>
      </c>
      <c r="I149" s="63"/>
      <c r="J149" s="63"/>
      <c r="K149" s="63"/>
      <c r="L149" s="66"/>
      <c r="M149" s="66"/>
      <c r="N149" s="67">
        <f t="shared" si="13"/>
        <v>100</v>
      </c>
      <c r="O149" s="68" t="str">
        <f t="shared" si="17"/>
        <v/>
      </c>
      <c r="P149" s="69"/>
      <c r="Q149" s="69"/>
      <c r="R149" s="70"/>
    </row>
    <row r="150" spans="1:18" s="4" customFormat="1" ht="17" x14ac:dyDescent="0.15">
      <c r="A150" s="47" t="s">
        <v>335</v>
      </c>
      <c r="B150" s="48" t="s">
        <v>241</v>
      </c>
      <c r="C150" s="48"/>
      <c r="D150" s="48"/>
      <c r="E150" s="48"/>
      <c r="F150" s="77" t="s">
        <v>336</v>
      </c>
      <c r="G150" s="56"/>
      <c r="H150" s="54">
        <f>COUNTIF(H151:H154,"x")</f>
        <v>4</v>
      </c>
      <c r="I150" s="54">
        <f t="shared" ref="I150:K150" si="20">COUNTIF(I151:I154,"x")</f>
        <v>0</v>
      </c>
      <c r="J150" s="54">
        <f t="shared" si="20"/>
        <v>0</v>
      </c>
      <c r="K150" s="54">
        <f t="shared" si="20"/>
        <v>0</v>
      </c>
      <c r="L150" s="73"/>
      <c r="M150" s="73"/>
      <c r="N150" s="73"/>
      <c r="O150" s="73"/>
      <c r="P150" s="54">
        <f>SUM(N151:N154)</f>
        <v>400</v>
      </c>
      <c r="Q150" s="54">
        <f>COUNTA(N151:N154)*100</f>
        <v>400</v>
      </c>
      <c r="R150" s="58">
        <f>P150/Q150</f>
        <v>1</v>
      </c>
    </row>
    <row r="151" spans="1:18" s="4" customFormat="1" ht="51" x14ac:dyDescent="0.15">
      <c r="A151" s="59" t="s">
        <v>337</v>
      </c>
      <c r="B151" s="60" t="s">
        <v>241</v>
      </c>
      <c r="C151" s="60"/>
      <c r="D151" s="60"/>
      <c r="E151" s="60" t="s">
        <v>50</v>
      </c>
      <c r="F151" s="61" t="s">
        <v>338</v>
      </c>
      <c r="G151" s="62"/>
      <c r="H151" s="63" t="s">
        <v>52</v>
      </c>
      <c r="I151" s="63"/>
      <c r="J151" s="63"/>
      <c r="K151" s="63"/>
      <c r="L151" s="66"/>
      <c r="M151" s="66"/>
      <c r="N151" s="67">
        <f t="shared" si="13"/>
        <v>100</v>
      </c>
      <c r="O151" s="68" t="str">
        <f t="shared" si="17"/>
        <v/>
      </c>
      <c r="P151" s="69"/>
      <c r="Q151" s="69"/>
      <c r="R151" s="70"/>
    </row>
    <row r="152" spans="1:18" s="4" customFormat="1" ht="51" x14ac:dyDescent="0.15">
      <c r="A152" s="59" t="s">
        <v>339</v>
      </c>
      <c r="B152" s="60" t="s">
        <v>241</v>
      </c>
      <c r="C152" s="60"/>
      <c r="D152" s="60"/>
      <c r="E152" s="60" t="s">
        <v>50</v>
      </c>
      <c r="F152" s="61" t="s">
        <v>340</v>
      </c>
      <c r="G152" s="62"/>
      <c r="H152" s="63" t="s">
        <v>52</v>
      </c>
      <c r="I152" s="63"/>
      <c r="J152" s="63"/>
      <c r="K152" s="63"/>
      <c r="L152" s="66"/>
      <c r="M152" s="66"/>
      <c r="N152" s="67">
        <f t="shared" si="13"/>
        <v>100</v>
      </c>
      <c r="O152" s="68" t="str">
        <f t="shared" si="17"/>
        <v/>
      </c>
      <c r="P152" s="69"/>
      <c r="Q152" s="69"/>
      <c r="R152" s="70"/>
    </row>
    <row r="153" spans="1:18" s="4" customFormat="1" ht="51" x14ac:dyDescent="0.15">
      <c r="A153" s="59" t="s">
        <v>341</v>
      </c>
      <c r="B153" s="60" t="s">
        <v>241</v>
      </c>
      <c r="C153" s="60"/>
      <c r="D153" s="60"/>
      <c r="E153" s="60" t="s">
        <v>50</v>
      </c>
      <c r="F153" s="61" t="s">
        <v>342</v>
      </c>
      <c r="G153" s="62"/>
      <c r="H153" s="63" t="s">
        <v>52</v>
      </c>
      <c r="I153" s="63"/>
      <c r="J153" s="63"/>
      <c r="K153" s="63"/>
      <c r="L153" s="66"/>
      <c r="M153" s="66"/>
      <c r="N153" s="67">
        <f t="shared" si="13"/>
        <v>100</v>
      </c>
      <c r="O153" s="68" t="str">
        <f t="shared" si="17"/>
        <v/>
      </c>
      <c r="P153" s="69"/>
      <c r="Q153" s="69"/>
      <c r="R153" s="70"/>
    </row>
    <row r="154" spans="1:18" s="4" customFormat="1" ht="34" x14ac:dyDescent="0.15">
      <c r="A154" s="59" t="s">
        <v>343</v>
      </c>
      <c r="B154" s="60" t="s">
        <v>241</v>
      </c>
      <c r="C154" s="60"/>
      <c r="D154" s="60"/>
      <c r="E154" s="60" t="s">
        <v>50</v>
      </c>
      <c r="F154" s="61" t="s">
        <v>344</v>
      </c>
      <c r="G154" s="62"/>
      <c r="H154" s="63" t="s">
        <v>52</v>
      </c>
      <c r="I154" s="63"/>
      <c r="J154" s="63"/>
      <c r="K154" s="63"/>
      <c r="L154" s="66"/>
      <c r="M154" s="66"/>
      <c r="N154" s="67">
        <f t="shared" si="13"/>
        <v>100</v>
      </c>
      <c r="O154" s="68" t="str">
        <f t="shared" si="17"/>
        <v/>
      </c>
      <c r="P154" s="69"/>
      <c r="Q154" s="69"/>
      <c r="R154" s="70"/>
    </row>
    <row r="155" spans="1:18" s="4" customFormat="1" ht="17" x14ac:dyDescent="0.15">
      <c r="A155" s="47" t="s">
        <v>345</v>
      </c>
      <c r="B155" s="48" t="s">
        <v>241</v>
      </c>
      <c r="C155" s="48"/>
      <c r="D155" s="48"/>
      <c r="E155" s="48"/>
      <c r="F155" s="77" t="s">
        <v>346</v>
      </c>
      <c r="G155" s="56"/>
      <c r="H155" s="54">
        <f>COUNTIF(H156:H159,"x")</f>
        <v>4</v>
      </c>
      <c r="I155" s="54">
        <f t="shared" ref="I155:K155" si="21">COUNTIF(I156:I159,"x")</f>
        <v>0</v>
      </c>
      <c r="J155" s="54">
        <f t="shared" si="21"/>
        <v>0</v>
      </c>
      <c r="K155" s="54">
        <f t="shared" si="21"/>
        <v>0</v>
      </c>
      <c r="L155" s="73"/>
      <c r="M155" s="73"/>
      <c r="N155" s="73"/>
      <c r="O155" s="73"/>
      <c r="P155" s="54">
        <f>SUM(N156:N159)</f>
        <v>400</v>
      </c>
      <c r="Q155" s="54">
        <f>COUNTA(N156:N159)*100</f>
        <v>400</v>
      </c>
      <c r="R155" s="58">
        <f>P155/Q155</f>
        <v>1</v>
      </c>
    </row>
    <row r="156" spans="1:18" s="4" customFormat="1" ht="51" x14ac:dyDescent="0.15">
      <c r="A156" s="59" t="s">
        <v>347</v>
      </c>
      <c r="B156" s="60" t="s">
        <v>241</v>
      </c>
      <c r="C156" s="60"/>
      <c r="D156" s="60"/>
      <c r="E156" s="60" t="s">
        <v>50</v>
      </c>
      <c r="F156" s="61" t="s">
        <v>348</v>
      </c>
      <c r="G156" s="62"/>
      <c r="H156" s="63" t="s">
        <v>52</v>
      </c>
      <c r="I156" s="63"/>
      <c r="J156" s="63"/>
      <c r="K156" s="63"/>
      <c r="L156" s="66"/>
      <c r="M156" s="66"/>
      <c r="N156" s="67">
        <f t="shared" si="13"/>
        <v>100</v>
      </c>
      <c r="O156" s="68" t="str">
        <f t="shared" si="17"/>
        <v/>
      </c>
      <c r="P156" s="69"/>
      <c r="Q156" s="69"/>
      <c r="R156" s="70"/>
    </row>
    <row r="157" spans="1:18" s="4" customFormat="1" ht="34" x14ac:dyDescent="0.15">
      <c r="A157" s="59" t="s">
        <v>349</v>
      </c>
      <c r="B157" s="60" t="s">
        <v>241</v>
      </c>
      <c r="C157" s="60"/>
      <c r="D157" s="60"/>
      <c r="E157" s="60" t="s">
        <v>50</v>
      </c>
      <c r="F157" s="61" t="s">
        <v>350</v>
      </c>
      <c r="G157" s="62"/>
      <c r="H157" s="63" t="s">
        <v>52</v>
      </c>
      <c r="I157" s="63"/>
      <c r="J157" s="63"/>
      <c r="K157" s="63"/>
      <c r="L157" s="66"/>
      <c r="M157" s="66"/>
      <c r="N157" s="67">
        <f t="shared" si="13"/>
        <v>100</v>
      </c>
      <c r="O157" s="68" t="str">
        <f t="shared" si="17"/>
        <v/>
      </c>
      <c r="P157" s="69"/>
      <c r="Q157" s="69"/>
      <c r="R157" s="70"/>
    </row>
    <row r="158" spans="1:18" s="4" customFormat="1" ht="34" x14ac:dyDescent="0.15">
      <c r="A158" s="59" t="s">
        <v>351</v>
      </c>
      <c r="B158" s="60" t="s">
        <v>241</v>
      </c>
      <c r="C158" s="60"/>
      <c r="D158" s="60"/>
      <c r="E158" s="60" t="s">
        <v>50</v>
      </c>
      <c r="F158" s="61" t="s">
        <v>352</v>
      </c>
      <c r="G158" s="62"/>
      <c r="H158" s="63" t="s">
        <v>52</v>
      </c>
      <c r="I158" s="63"/>
      <c r="J158" s="63"/>
      <c r="K158" s="63"/>
      <c r="L158" s="66"/>
      <c r="M158" s="66"/>
      <c r="N158" s="67">
        <f t="shared" si="13"/>
        <v>100</v>
      </c>
      <c r="O158" s="68" t="str">
        <f t="shared" si="17"/>
        <v/>
      </c>
      <c r="P158" s="69"/>
      <c r="Q158" s="69"/>
      <c r="R158" s="70"/>
    </row>
    <row r="159" spans="1:18" s="4" customFormat="1" ht="34" x14ac:dyDescent="0.15">
      <c r="A159" s="59" t="s">
        <v>353</v>
      </c>
      <c r="B159" s="60" t="s">
        <v>241</v>
      </c>
      <c r="C159" s="60"/>
      <c r="D159" s="60"/>
      <c r="E159" s="60" t="s">
        <v>50</v>
      </c>
      <c r="F159" s="61" t="s">
        <v>354</v>
      </c>
      <c r="G159" s="62"/>
      <c r="H159" s="63" t="s">
        <v>52</v>
      </c>
      <c r="I159" s="63"/>
      <c r="J159" s="63"/>
      <c r="K159" s="63"/>
      <c r="L159" s="66"/>
      <c r="M159" s="66"/>
      <c r="N159" s="67">
        <f t="shared" si="13"/>
        <v>100</v>
      </c>
      <c r="O159" s="68" t="str">
        <f t="shared" si="17"/>
        <v/>
      </c>
      <c r="P159" s="69"/>
      <c r="Q159" s="69"/>
      <c r="R159" s="70"/>
    </row>
    <row r="160" spans="1:18" s="4" customFormat="1" ht="17" x14ac:dyDescent="0.15">
      <c r="A160" s="47" t="s">
        <v>355</v>
      </c>
      <c r="B160" s="48" t="s">
        <v>241</v>
      </c>
      <c r="C160" s="48"/>
      <c r="D160" s="48"/>
      <c r="E160" s="48"/>
      <c r="F160" s="77" t="s">
        <v>356</v>
      </c>
      <c r="G160" s="56"/>
      <c r="H160" s="54">
        <f>COUNTIF(H161:H164,"x")</f>
        <v>4</v>
      </c>
      <c r="I160" s="54">
        <f t="shared" ref="I160:K160" si="22">COUNTIF(I161:I164,"x")</f>
        <v>0</v>
      </c>
      <c r="J160" s="54">
        <f t="shared" si="22"/>
        <v>0</v>
      </c>
      <c r="K160" s="54">
        <f t="shared" si="22"/>
        <v>0</v>
      </c>
      <c r="L160" s="73"/>
      <c r="M160" s="73"/>
      <c r="N160" s="73"/>
      <c r="O160" s="73"/>
      <c r="P160" s="54">
        <f>SUM(N161:N164)</f>
        <v>400</v>
      </c>
      <c r="Q160" s="54">
        <f>COUNTA(N161:N164)*100</f>
        <v>400</v>
      </c>
      <c r="R160" s="58">
        <f>P160/Q160</f>
        <v>1</v>
      </c>
    </row>
    <row r="161" spans="1:18" s="4" customFormat="1" ht="51" x14ac:dyDescent="0.15">
      <c r="A161" s="59" t="s">
        <v>357</v>
      </c>
      <c r="B161" s="60" t="s">
        <v>241</v>
      </c>
      <c r="C161" s="60"/>
      <c r="D161" s="60" t="s">
        <v>49</v>
      </c>
      <c r="E161" s="60" t="s">
        <v>50</v>
      </c>
      <c r="F161" s="61" t="s">
        <v>358</v>
      </c>
      <c r="G161" s="62"/>
      <c r="H161" s="63" t="s">
        <v>52</v>
      </c>
      <c r="I161" s="63"/>
      <c r="J161" s="63"/>
      <c r="K161" s="63"/>
      <c r="L161" s="66"/>
      <c r="M161" s="66"/>
      <c r="N161" s="67">
        <f t="shared" si="13"/>
        <v>100</v>
      </c>
      <c r="O161" s="68" t="str">
        <f t="shared" si="17"/>
        <v/>
      </c>
      <c r="P161" s="69"/>
      <c r="Q161" s="69"/>
      <c r="R161" s="70"/>
    </row>
    <row r="162" spans="1:18" s="4" customFormat="1" ht="34" x14ac:dyDescent="0.15">
      <c r="A162" s="59" t="s">
        <v>359</v>
      </c>
      <c r="B162" s="60" t="s">
        <v>241</v>
      </c>
      <c r="C162" s="60"/>
      <c r="D162" s="60" t="s">
        <v>49</v>
      </c>
      <c r="E162" s="60" t="s">
        <v>50</v>
      </c>
      <c r="F162" s="61" t="s">
        <v>360</v>
      </c>
      <c r="G162" s="62"/>
      <c r="H162" s="63" t="s">
        <v>52</v>
      </c>
      <c r="I162" s="63"/>
      <c r="J162" s="63"/>
      <c r="K162" s="63"/>
      <c r="L162" s="66"/>
      <c r="M162" s="66"/>
      <c r="N162" s="67">
        <f t="shared" si="13"/>
        <v>100</v>
      </c>
      <c r="O162" s="68" t="str">
        <f t="shared" si="17"/>
        <v/>
      </c>
      <c r="P162" s="69"/>
      <c r="Q162" s="69"/>
      <c r="R162" s="70"/>
    </row>
    <row r="163" spans="1:18" s="4" customFormat="1" ht="51" x14ac:dyDescent="0.15">
      <c r="A163" s="59" t="s">
        <v>361</v>
      </c>
      <c r="B163" s="60" t="s">
        <v>241</v>
      </c>
      <c r="C163" s="60"/>
      <c r="D163" s="60" t="s">
        <v>49</v>
      </c>
      <c r="E163" s="60" t="s">
        <v>50</v>
      </c>
      <c r="F163" s="61" t="s">
        <v>362</v>
      </c>
      <c r="G163" s="62"/>
      <c r="H163" s="63" t="s">
        <v>52</v>
      </c>
      <c r="I163" s="63"/>
      <c r="J163" s="63"/>
      <c r="K163" s="63"/>
      <c r="L163" s="66"/>
      <c r="M163" s="66"/>
      <c r="N163" s="67">
        <f t="shared" si="13"/>
        <v>100</v>
      </c>
      <c r="O163" s="68" t="str">
        <f t="shared" si="17"/>
        <v/>
      </c>
      <c r="P163" s="69"/>
      <c r="Q163" s="69"/>
      <c r="R163" s="70"/>
    </row>
    <row r="164" spans="1:18" s="4" customFormat="1" ht="34" x14ac:dyDescent="0.15">
      <c r="A164" s="59" t="s">
        <v>363</v>
      </c>
      <c r="B164" s="60" t="s">
        <v>241</v>
      </c>
      <c r="C164" s="80"/>
      <c r="D164" s="60" t="s">
        <v>49</v>
      </c>
      <c r="E164" s="60" t="s">
        <v>50</v>
      </c>
      <c r="F164" s="71" t="s">
        <v>364</v>
      </c>
      <c r="G164" s="62"/>
      <c r="H164" s="63" t="s">
        <v>52</v>
      </c>
      <c r="I164" s="63"/>
      <c r="J164" s="63"/>
      <c r="K164" s="63"/>
      <c r="L164" s="66"/>
      <c r="M164" s="66"/>
      <c r="N164" s="67">
        <f t="shared" si="13"/>
        <v>100</v>
      </c>
      <c r="O164" s="68" t="str">
        <f t="shared" si="17"/>
        <v/>
      </c>
      <c r="P164" s="69"/>
      <c r="Q164" s="69"/>
      <c r="R164" s="70"/>
    </row>
    <row r="165" spans="1:18" s="4" customFormat="1" ht="17" x14ac:dyDescent="0.15">
      <c r="A165" s="47" t="s">
        <v>365</v>
      </c>
      <c r="B165" s="48" t="s">
        <v>241</v>
      </c>
      <c r="C165" s="48"/>
      <c r="D165" s="48"/>
      <c r="E165" s="48"/>
      <c r="F165" s="77" t="s">
        <v>366</v>
      </c>
      <c r="G165" s="56"/>
      <c r="H165" s="54">
        <f>COUNTIF(H166:H172,"x")</f>
        <v>7</v>
      </c>
      <c r="I165" s="54">
        <f t="shared" ref="I165:K165" si="23">COUNTIF(I166:I172,"x")</f>
        <v>0</v>
      </c>
      <c r="J165" s="54">
        <f t="shared" si="23"/>
        <v>0</v>
      </c>
      <c r="K165" s="54">
        <f t="shared" si="23"/>
        <v>0</v>
      </c>
      <c r="L165" s="73"/>
      <c r="M165" s="73"/>
      <c r="N165" s="73"/>
      <c r="O165" s="73"/>
      <c r="P165" s="54">
        <f>SUM(N166:N172)</f>
        <v>700</v>
      </c>
      <c r="Q165" s="54">
        <f>COUNTA(N166:N172)*100</f>
        <v>700</v>
      </c>
      <c r="R165" s="58">
        <f>P165/Q165</f>
        <v>1</v>
      </c>
    </row>
    <row r="166" spans="1:18" s="4" customFormat="1" ht="34" x14ac:dyDescent="0.15">
      <c r="A166" s="59" t="s">
        <v>367</v>
      </c>
      <c r="B166" s="60" t="s">
        <v>241</v>
      </c>
      <c r="C166" s="60"/>
      <c r="D166" s="60" t="s">
        <v>49</v>
      </c>
      <c r="E166" s="60" t="s">
        <v>50</v>
      </c>
      <c r="F166" s="74" t="s">
        <v>368</v>
      </c>
      <c r="G166" s="62"/>
      <c r="H166" s="63" t="s">
        <v>52</v>
      </c>
      <c r="I166" s="63"/>
      <c r="J166" s="63"/>
      <c r="K166" s="63"/>
      <c r="L166" s="66"/>
      <c r="M166" s="66"/>
      <c r="N166" s="67">
        <f t="shared" si="13"/>
        <v>100</v>
      </c>
      <c r="O166" s="68" t="str">
        <f t="shared" si="17"/>
        <v/>
      </c>
      <c r="P166" s="69"/>
      <c r="Q166" s="69"/>
      <c r="R166" s="70"/>
    </row>
    <row r="167" spans="1:18" s="4" customFormat="1" ht="34" x14ac:dyDescent="0.15">
      <c r="A167" s="59" t="s">
        <v>369</v>
      </c>
      <c r="B167" s="60" t="s">
        <v>241</v>
      </c>
      <c r="C167" s="60"/>
      <c r="D167" s="60" t="s">
        <v>49</v>
      </c>
      <c r="E167" s="60" t="s">
        <v>50</v>
      </c>
      <c r="F167" s="74" t="s">
        <v>370</v>
      </c>
      <c r="G167" s="62"/>
      <c r="H167" s="63" t="s">
        <v>52</v>
      </c>
      <c r="I167" s="63"/>
      <c r="J167" s="63"/>
      <c r="K167" s="63"/>
      <c r="L167" s="66"/>
      <c r="M167" s="66"/>
      <c r="N167" s="67">
        <f t="shared" si="13"/>
        <v>100</v>
      </c>
      <c r="O167" s="68" t="str">
        <f t="shared" si="17"/>
        <v/>
      </c>
      <c r="P167" s="69"/>
      <c r="Q167" s="69"/>
      <c r="R167" s="70"/>
    </row>
    <row r="168" spans="1:18" s="4" customFormat="1" ht="34" x14ac:dyDescent="0.15">
      <c r="A168" s="59" t="s">
        <v>371</v>
      </c>
      <c r="B168" s="60" t="s">
        <v>241</v>
      </c>
      <c r="C168" s="60"/>
      <c r="D168" s="60" t="s">
        <v>49</v>
      </c>
      <c r="E168" s="60" t="s">
        <v>50</v>
      </c>
      <c r="F168" s="74" t="s">
        <v>372</v>
      </c>
      <c r="G168" s="62"/>
      <c r="H168" s="63" t="s">
        <v>52</v>
      </c>
      <c r="I168" s="63"/>
      <c r="J168" s="63"/>
      <c r="K168" s="63"/>
      <c r="L168" s="66"/>
      <c r="M168" s="66"/>
      <c r="N168" s="67">
        <f t="shared" si="13"/>
        <v>100</v>
      </c>
      <c r="O168" s="68" t="str">
        <f t="shared" si="17"/>
        <v/>
      </c>
      <c r="P168" s="69"/>
      <c r="Q168" s="69"/>
      <c r="R168" s="70"/>
    </row>
    <row r="169" spans="1:18" s="4" customFormat="1" ht="34" x14ac:dyDescent="0.15">
      <c r="A169" s="59" t="s">
        <v>373</v>
      </c>
      <c r="B169" s="60" t="s">
        <v>241</v>
      </c>
      <c r="C169" s="60"/>
      <c r="D169" s="60" t="s">
        <v>49</v>
      </c>
      <c r="E169" s="60" t="s">
        <v>50</v>
      </c>
      <c r="F169" s="74" t="s">
        <v>374</v>
      </c>
      <c r="G169" s="62"/>
      <c r="H169" s="63" t="s">
        <v>52</v>
      </c>
      <c r="I169" s="63"/>
      <c r="J169" s="63"/>
      <c r="K169" s="63"/>
      <c r="L169" s="66"/>
      <c r="M169" s="66"/>
      <c r="N169" s="67">
        <f t="shared" si="13"/>
        <v>100</v>
      </c>
      <c r="O169" s="68" t="str">
        <f t="shared" si="17"/>
        <v/>
      </c>
      <c r="P169" s="69"/>
      <c r="Q169" s="69"/>
      <c r="R169" s="70"/>
    </row>
    <row r="170" spans="1:18" s="4" customFormat="1" ht="17" x14ac:dyDescent="0.15">
      <c r="A170" s="59" t="s">
        <v>375</v>
      </c>
      <c r="B170" s="60" t="s">
        <v>241</v>
      </c>
      <c r="C170" s="60"/>
      <c r="D170" s="60" t="s">
        <v>49</v>
      </c>
      <c r="E170" s="60" t="s">
        <v>50</v>
      </c>
      <c r="F170" s="74" t="s">
        <v>376</v>
      </c>
      <c r="G170" s="62"/>
      <c r="H170" s="63" t="s">
        <v>52</v>
      </c>
      <c r="I170" s="63"/>
      <c r="J170" s="63"/>
      <c r="K170" s="63"/>
      <c r="L170" s="66"/>
      <c r="M170" s="66"/>
      <c r="N170" s="67">
        <f t="shared" si="13"/>
        <v>100</v>
      </c>
      <c r="O170" s="68" t="str">
        <f t="shared" si="17"/>
        <v/>
      </c>
      <c r="P170" s="69"/>
      <c r="Q170" s="69"/>
      <c r="R170" s="70"/>
    </row>
    <row r="171" spans="1:18" s="4" customFormat="1" ht="34" x14ac:dyDescent="0.15">
      <c r="A171" s="59" t="s">
        <v>377</v>
      </c>
      <c r="B171" s="60" t="s">
        <v>241</v>
      </c>
      <c r="C171" s="60"/>
      <c r="D171" s="60" t="s">
        <v>49</v>
      </c>
      <c r="E171" s="60" t="s">
        <v>50</v>
      </c>
      <c r="F171" s="74" t="s">
        <v>378</v>
      </c>
      <c r="G171" s="62"/>
      <c r="H171" s="63" t="s">
        <v>52</v>
      </c>
      <c r="I171" s="63"/>
      <c r="J171" s="63"/>
      <c r="K171" s="63"/>
      <c r="L171" s="66"/>
      <c r="M171" s="66"/>
      <c r="N171" s="67">
        <f t="shared" si="13"/>
        <v>100</v>
      </c>
      <c r="O171" s="68" t="str">
        <f t="shared" si="17"/>
        <v/>
      </c>
      <c r="P171" s="69"/>
      <c r="Q171" s="69"/>
      <c r="R171" s="70"/>
    </row>
    <row r="172" spans="1:18" s="4" customFormat="1" ht="34" x14ac:dyDescent="0.15">
      <c r="A172" s="59" t="s">
        <v>379</v>
      </c>
      <c r="B172" s="60" t="s">
        <v>241</v>
      </c>
      <c r="C172" s="60"/>
      <c r="D172" s="60" t="s">
        <v>49</v>
      </c>
      <c r="E172" s="60" t="s">
        <v>50</v>
      </c>
      <c r="F172" s="74" t="s">
        <v>380</v>
      </c>
      <c r="G172" s="62"/>
      <c r="H172" s="63" t="s">
        <v>52</v>
      </c>
      <c r="I172" s="63"/>
      <c r="J172" s="63"/>
      <c r="K172" s="63"/>
      <c r="L172" s="66"/>
      <c r="M172" s="66"/>
      <c r="N172" s="67">
        <f t="shared" si="13"/>
        <v>100</v>
      </c>
      <c r="O172" s="68" t="str">
        <f t="shared" si="17"/>
        <v/>
      </c>
      <c r="P172" s="69"/>
      <c r="Q172" s="69"/>
      <c r="R172" s="70"/>
    </row>
    <row r="173" spans="1:18" s="4" customFormat="1" ht="17" x14ac:dyDescent="0.15">
      <c r="A173" s="47" t="s">
        <v>381</v>
      </c>
      <c r="B173" s="48" t="s">
        <v>241</v>
      </c>
      <c r="C173" s="48"/>
      <c r="D173" s="48"/>
      <c r="E173" s="48"/>
      <c r="F173" s="77" t="s">
        <v>382</v>
      </c>
      <c r="G173" s="56"/>
      <c r="H173" s="83"/>
      <c r="I173" s="83"/>
      <c r="J173" s="83"/>
      <c r="K173" s="83"/>
      <c r="L173" s="73"/>
      <c r="M173" s="73"/>
      <c r="N173" s="73"/>
      <c r="O173" s="77"/>
      <c r="P173" s="51"/>
      <c r="Q173" s="51"/>
      <c r="R173" s="79"/>
    </row>
    <row r="174" spans="1:18" s="4" customFormat="1" ht="17" x14ac:dyDescent="0.15">
      <c r="A174" s="47" t="s">
        <v>383</v>
      </c>
      <c r="B174" s="48" t="s">
        <v>241</v>
      </c>
      <c r="C174" s="48"/>
      <c r="D174" s="48"/>
      <c r="E174" s="48"/>
      <c r="F174" s="77" t="s">
        <v>384</v>
      </c>
      <c r="G174" s="56"/>
      <c r="H174" s="54">
        <f>COUNTIF(H175:H184,"x")</f>
        <v>8</v>
      </c>
      <c r="I174" s="54">
        <f t="shared" ref="I174:K174" si="24">COUNTIF(I175:I184,"x")</f>
        <v>1</v>
      </c>
      <c r="J174" s="54">
        <f t="shared" si="24"/>
        <v>1</v>
      </c>
      <c r="K174" s="54">
        <f t="shared" si="24"/>
        <v>0</v>
      </c>
      <c r="L174" s="73"/>
      <c r="M174" s="73"/>
      <c r="N174" s="67">
        <f t="shared" si="13"/>
        <v>100</v>
      </c>
      <c r="O174" s="77"/>
      <c r="P174" s="54">
        <f>SUM(N175:N184)</f>
        <v>900</v>
      </c>
      <c r="Q174" s="54">
        <f>COUNTA(N175:N184)*100</f>
        <v>1000</v>
      </c>
      <c r="R174" s="58">
        <f>P174/Q174</f>
        <v>0.9</v>
      </c>
    </row>
    <row r="175" spans="1:18" s="4" customFormat="1" ht="51" x14ac:dyDescent="0.15">
      <c r="A175" s="59" t="s">
        <v>385</v>
      </c>
      <c r="B175" s="60" t="s">
        <v>241</v>
      </c>
      <c r="C175" s="60" t="s">
        <v>48</v>
      </c>
      <c r="D175" s="60" t="s">
        <v>49</v>
      </c>
      <c r="E175" s="60" t="s">
        <v>50</v>
      </c>
      <c r="F175" s="61" t="s">
        <v>386</v>
      </c>
      <c r="G175" s="62"/>
      <c r="H175" s="63" t="s">
        <v>52</v>
      </c>
      <c r="I175" s="63"/>
      <c r="J175" s="63"/>
      <c r="K175" s="63"/>
      <c r="L175" s="66"/>
      <c r="M175" s="66"/>
      <c r="N175" s="67">
        <f t="shared" si="13"/>
        <v>100</v>
      </c>
      <c r="O175" s="68" t="str">
        <f t="shared" si="17"/>
        <v/>
      </c>
      <c r="P175" s="69"/>
      <c r="Q175" s="69"/>
      <c r="R175" s="70"/>
    </row>
    <row r="176" spans="1:18" s="4" customFormat="1" ht="17" x14ac:dyDescent="0.15">
      <c r="A176" s="59" t="s">
        <v>387</v>
      </c>
      <c r="B176" s="60" t="s">
        <v>241</v>
      </c>
      <c r="C176" s="60" t="s">
        <v>48</v>
      </c>
      <c r="D176" s="60" t="s">
        <v>49</v>
      </c>
      <c r="E176" s="60" t="s">
        <v>50</v>
      </c>
      <c r="F176" s="61" t="s">
        <v>388</v>
      </c>
      <c r="G176" s="62"/>
      <c r="H176" s="63" t="s">
        <v>52</v>
      </c>
      <c r="I176" s="63"/>
      <c r="J176" s="63"/>
      <c r="K176" s="63"/>
      <c r="L176" s="66"/>
      <c r="M176" s="66"/>
      <c r="N176" s="67">
        <f t="shared" si="13"/>
        <v>100</v>
      </c>
      <c r="O176" s="68" t="str">
        <f t="shared" si="17"/>
        <v/>
      </c>
      <c r="P176" s="69"/>
      <c r="Q176" s="69"/>
      <c r="R176" s="70"/>
    </row>
    <row r="177" spans="1:18" s="4" customFormat="1" ht="17" x14ac:dyDescent="0.15">
      <c r="A177" s="59" t="s">
        <v>389</v>
      </c>
      <c r="B177" s="60" t="s">
        <v>241</v>
      </c>
      <c r="C177" s="60" t="s">
        <v>48</v>
      </c>
      <c r="D177" s="60" t="s">
        <v>49</v>
      </c>
      <c r="E177" s="60" t="s">
        <v>50</v>
      </c>
      <c r="F177" s="61" t="s">
        <v>390</v>
      </c>
      <c r="G177" s="62"/>
      <c r="H177" s="63" t="s">
        <v>52</v>
      </c>
      <c r="I177" s="63"/>
      <c r="J177" s="63"/>
      <c r="K177" s="63"/>
      <c r="L177" s="66"/>
      <c r="M177" s="66"/>
      <c r="N177" s="67">
        <f t="shared" si="13"/>
        <v>100</v>
      </c>
      <c r="O177" s="68" t="str">
        <f t="shared" si="17"/>
        <v/>
      </c>
      <c r="P177" s="69"/>
      <c r="Q177" s="69"/>
      <c r="R177" s="70"/>
    </row>
    <row r="178" spans="1:18" s="4" customFormat="1" ht="17" x14ac:dyDescent="0.15">
      <c r="A178" s="59" t="s">
        <v>391</v>
      </c>
      <c r="B178" s="60" t="s">
        <v>241</v>
      </c>
      <c r="C178" s="60" t="s">
        <v>48</v>
      </c>
      <c r="D178" s="60" t="s">
        <v>49</v>
      </c>
      <c r="E178" s="60" t="s">
        <v>50</v>
      </c>
      <c r="F178" s="61" t="s">
        <v>392</v>
      </c>
      <c r="G178" s="62"/>
      <c r="H178" s="63" t="s">
        <v>52</v>
      </c>
      <c r="I178" s="63"/>
      <c r="J178" s="63"/>
      <c r="K178" s="63"/>
      <c r="L178" s="66"/>
      <c r="M178" s="66"/>
      <c r="N178" s="67">
        <f t="shared" si="13"/>
        <v>100</v>
      </c>
      <c r="O178" s="68" t="str">
        <f t="shared" si="17"/>
        <v/>
      </c>
      <c r="P178" s="69"/>
      <c r="Q178" s="69"/>
      <c r="R178" s="70"/>
    </row>
    <row r="179" spans="1:18" s="4" customFormat="1" ht="34" x14ac:dyDescent="0.15">
      <c r="A179" s="59" t="s">
        <v>393</v>
      </c>
      <c r="B179" s="60" t="s">
        <v>241</v>
      </c>
      <c r="C179" s="60" t="s">
        <v>48</v>
      </c>
      <c r="D179" s="60" t="s">
        <v>49</v>
      </c>
      <c r="E179" s="60" t="s">
        <v>50</v>
      </c>
      <c r="F179" s="61" t="s">
        <v>394</v>
      </c>
      <c r="G179" s="62"/>
      <c r="H179" s="63"/>
      <c r="I179" s="63" t="s">
        <v>52</v>
      </c>
      <c r="J179" s="63"/>
      <c r="K179" s="63"/>
      <c r="L179" s="66"/>
      <c r="M179" s="66"/>
      <c r="N179" s="67">
        <f t="shared" ref="N179:N277" si="25">IF(AND(H179="",I179="",J179=""),"",100 - ( 25 * (I179="x")) - ( 75 * (J179="x" ) ))</f>
        <v>75</v>
      </c>
      <c r="O179" s="68"/>
      <c r="P179" s="69"/>
      <c r="Q179" s="69"/>
      <c r="R179" s="70"/>
    </row>
    <row r="180" spans="1:18" s="4" customFormat="1" ht="34" x14ac:dyDescent="0.15">
      <c r="A180" s="59" t="s">
        <v>395</v>
      </c>
      <c r="B180" s="60" t="s">
        <v>241</v>
      </c>
      <c r="C180" s="60" t="s">
        <v>48</v>
      </c>
      <c r="D180" s="60" t="s">
        <v>49</v>
      </c>
      <c r="E180" s="60" t="s">
        <v>50</v>
      </c>
      <c r="F180" s="61" t="s">
        <v>396</v>
      </c>
      <c r="G180" s="62"/>
      <c r="H180" s="63"/>
      <c r="I180" s="63"/>
      <c r="J180" s="63" t="s">
        <v>52</v>
      </c>
      <c r="K180" s="63"/>
      <c r="L180" s="66"/>
      <c r="M180" s="66"/>
      <c r="N180" s="67">
        <f t="shared" si="25"/>
        <v>25</v>
      </c>
      <c r="O180" s="68"/>
      <c r="P180" s="69"/>
      <c r="Q180" s="69"/>
      <c r="R180" s="70"/>
    </row>
    <row r="181" spans="1:18" s="4" customFormat="1" ht="17" x14ac:dyDescent="0.15">
      <c r="A181" s="59" t="s">
        <v>397</v>
      </c>
      <c r="B181" s="60" t="s">
        <v>241</v>
      </c>
      <c r="C181" s="60" t="s">
        <v>48</v>
      </c>
      <c r="D181" s="60" t="s">
        <v>49</v>
      </c>
      <c r="E181" s="60" t="s">
        <v>50</v>
      </c>
      <c r="F181" s="61" t="s">
        <v>398</v>
      </c>
      <c r="G181" s="62"/>
      <c r="H181" s="63" t="s">
        <v>52</v>
      </c>
      <c r="I181" s="63"/>
      <c r="J181" s="63"/>
      <c r="K181" s="63"/>
      <c r="L181" s="66"/>
      <c r="M181" s="66"/>
      <c r="N181" s="67">
        <f t="shared" si="25"/>
        <v>100</v>
      </c>
      <c r="O181" s="68" t="str">
        <f t="shared" si="17"/>
        <v/>
      </c>
      <c r="P181" s="69"/>
      <c r="Q181" s="69"/>
      <c r="R181" s="70"/>
    </row>
    <row r="182" spans="1:18" s="4" customFormat="1" ht="17" x14ac:dyDescent="0.15">
      <c r="A182" s="59" t="s">
        <v>399</v>
      </c>
      <c r="B182" s="60" t="s">
        <v>241</v>
      </c>
      <c r="C182" s="60" t="s">
        <v>48</v>
      </c>
      <c r="D182" s="60" t="s">
        <v>49</v>
      </c>
      <c r="E182" s="60" t="s">
        <v>50</v>
      </c>
      <c r="F182" s="61" t="s">
        <v>400</v>
      </c>
      <c r="G182" s="62"/>
      <c r="H182" s="63" t="s">
        <v>52</v>
      </c>
      <c r="I182" s="63"/>
      <c r="J182" s="63"/>
      <c r="K182" s="63"/>
      <c r="L182" s="66"/>
      <c r="M182" s="66"/>
      <c r="N182" s="67">
        <f t="shared" si="25"/>
        <v>100</v>
      </c>
      <c r="O182" s="68" t="str">
        <f t="shared" si="17"/>
        <v/>
      </c>
      <c r="P182" s="69"/>
      <c r="Q182" s="69"/>
      <c r="R182" s="70"/>
    </row>
    <row r="183" spans="1:18" s="4" customFormat="1" ht="17" x14ac:dyDescent="0.15">
      <c r="A183" s="59" t="s">
        <v>401</v>
      </c>
      <c r="B183" s="60" t="s">
        <v>241</v>
      </c>
      <c r="C183" s="60" t="s">
        <v>48</v>
      </c>
      <c r="D183" s="60" t="s">
        <v>49</v>
      </c>
      <c r="E183" s="60" t="s">
        <v>50</v>
      </c>
      <c r="F183" s="61" t="s">
        <v>402</v>
      </c>
      <c r="G183" s="62"/>
      <c r="H183" s="63" t="s">
        <v>52</v>
      </c>
      <c r="I183" s="63"/>
      <c r="J183" s="63"/>
      <c r="K183" s="63"/>
      <c r="L183" s="66"/>
      <c r="M183" s="66"/>
      <c r="N183" s="67">
        <f t="shared" si="25"/>
        <v>100</v>
      </c>
      <c r="O183" s="68" t="str">
        <f t="shared" si="17"/>
        <v/>
      </c>
      <c r="P183" s="69"/>
      <c r="Q183" s="69"/>
      <c r="R183" s="70"/>
    </row>
    <row r="184" spans="1:18" s="4" customFormat="1" ht="17" x14ac:dyDescent="0.15">
      <c r="A184" s="59" t="s">
        <v>403</v>
      </c>
      <c r="B184" s="60" t="s">
        <v>241</v>
      </c>
      <c r="C184" s="60" t="s">
        <v>48</v>
      </c>
      <c r="D184" s="60" t="s">
        <v>49</v>
      </c>
      <c r="E184" s="60" t="s">
        <v>50</v>
      </c>
      <c r="F184" s="71" t="s">
        <v>404</v>
      </c>
      <c r="G184" s="62"/>
      <c r="H184" s="63" t="s">
        <v>52</v>
      </c>
      <c r="I184" s="63"/>
      <c r="J184" s="63"/>
      <c r="K184" s="63"/>
      <c r="L184" s="66"/>
      <c r="M184" s="66"/>
      <c r="N184" s="67">
        <f t="shared" si="25"/>
        <v>100</v>
      </c>
      <c r="O184" s="68" t="str">
        <f t="shared" si="17"/>
        <v/>
      </c>
      <c r="P184" s="69"/>
      <c r="Q184" s="69"/>
      <c r="R184" s="70"/>
    </row>
    <row r="185" spans="1:18" s="4" customFormat="1" ht="17" x14ac:dyDescent="0.15">
      <c r="A185" s="47" t="s">
        <v>405</v>
      </c>
      <c r="B185" s="48" t="s">
        <v>241</v>
      </c>
      <c r="C185" s="48"/>
      <c r="D185" s="48"/>
      <c r="E185" s="48"/>
      <c r="F185" s="77" t="s">
        <v>406</v>
      </c>
      <c r="G185" s="56"/>
      <c r="H185" s="54">
        <f>COUNTIF(H186:H192,"x")</f>
        <v>6</v>
      </c>
      <c r="I185" s="54">
        <f t="shared" ref="I185:K185" si="26">COUNTIF(I186:I192,"x")</f>
        <v>1</v>
      </c>
      <c r="J185" s="54">
        <f t="shared" si="26"/>
        <v>0</v>
      </c>
      <c r="K185" s="54">
        <f t="shared" si="26"/>
        <v>0</v>
      </c>
      <c r="L185" s="73"/>
      <c r="M185" s="73"/>
      <c r="N185" s="73"/>
      <c r="O185" s="77"/>
      <c r="P185" s="54">
        <f>SUM(N186:N192)</f>
        <v>675</v>
      </c>
      <c r="Q185" s="54">
        <f>COUNTA(N186:N192)*100</f>
        <v>700</v>
      </c>
      <c r="R185" s="58">
        <f>P185/Q185</f>
        <v>0.9642857142857143</v>
      </c>
    </row>
    <row r="186" spans="1:18" s="4" customFormat="1" ht="34" x14ac:dyDescent="0.15">
      <c r="A186" s="59" t="s">
        <v>407</v>
      </c>
      <c r="B186" s="60" t="s">
        <v>241</v>
      </c>
      <c r="C186" s="60" t="s">
        <v>48</v>
      </c>
      <c r="D186" s="60" t="s">
        <v>49</v>
      </c>
      <c r="E186" s="60" t="s">
        <v>50</v>
      </c>
      <c r="F186" s="74" t="s">
        <v>408</v>
      </c>
      <c r="G186" s="62"/>
      <c r="H186" s="63" t="s">
        <v>52</v>
      </c>
      <c r="I186" s="63"/>
      <c r="J186" s="63"/>
      <c r="K186" s="63"/>
      <c r="L186" s="66"/>
      <c r="M186" s="66"/>
      <c r="N186" s="67">
        <f t="shared" si="25"/>
        <v>100</v>
      </c>
      <c r="O186" s="68" t="str">
        <f t="shared" si="17"/>
        <v/>
      </c>
      <c r="P186" s="69"/>
      <c r="Q186" s="69"/>
      <c r="R186" s="70"/>
    </row>
    <row r="187" spans="1:18" s="4" customFormat="1" ht="34" x14ac:dyDescent="0.15">
      <c r="A187" s="59" t="s">
        <v>409</v>
      </c>
      <c r="B187" s="60" t="s">
        <v>241</v>
      </c>
      <c r="C187" s="60" t="s">
        <v>48</v>
      </c>
      <c r="D187" s="60" t="s">
        <v>49</v>
      </c>
      <c r="E187" s="60" t="s">
        <v>50</v>
      </c>
      <c r="F187" s="74" t="s">
        <v>410</v>
      </c>
      <c r="G187" s="62"/>
      <c r="H187" s="63" t="s">
        <v>52</v>
      </c>
      <c r="I187" s="63"/>
      <c r="J187" s="63"/>
      <c r="K187" s="63"/>
      <c r="L187" s="66"/>
      <c r="M187" s="66"/>
      <c r="N187" s="67">
        <f t="shared" si="25"/>
        <v>100</v>
      </c>
      <c r="O187" s="68" t="str">
        <f t="shared" si="17"/>
        <v/>
      </c>
      <c r="P187" s="69"/>
      <c r="Q187" s="69"/>
      <c r="R187" s="70"/>
    </row>
    <row r="188" spans="1:18" s="4" customFormat="1" ht="34" x14ac:dyDescent="0.15">
      <c r="A188" s="59" t="s">
        <v>411</v>
      </c>
      <c r="B188" s="60" t="s">
        <v>241</v>
      </c>
      <c r="C188" s="60" t="s">
        <v>48</v>
      </c>
      <c r="D188" s="60" t="s">
        <v>49</v>
      </c>
      <c r="E188" s="60" t="s">
        <v>50</v>
      </c>
      <c r="F188" s="74" t="s">
        <v>412</v>
      </c>
      <c r="G188" s="62"/>
      <c r="H188" s="63" t="s">
        <v>52</v>
      </c>
      <c r="I188" s="63"/>
      <c r="J188" s="63"/>
      <c r="K188" s="63"/>
      <c r="L188" s="66"/>
      <c r="M188" s="66"/>
      <c r="N188" s="67">
        <f t="shared" si="25"/>
        <v>100</v>
      </c>
      <c r="O188" s="68" t="str">
        <f t="shared" si="17"/>
        <v/>
      </c>
      <c r="P188" s="69"/>
      <c r="Q188" s="69"/>
      <c r="R188" s="70"/>
    </row>
    <row r="189" spans="1:18" s="4" customFormat="1" ht="34" x14ac:dyDescent="0.15">
      <c r="A189" s="59" t="s">
        <v>413</v>
      </c>
      <c r="B189" s="60" t="s">
        <v>241</v>
      </c>
      <c r="C189" s="60" t="s">
        <v>48</v>
      </c>
      <c r="D189" s="60" t="s">
        <v>49</v>
      </c>
      <c r="E189" s="60" t="s">
        <v>50</v>
      </c>
      <c r="F189" s="74" t="s">
        <v>414</v>
      </c>
      <c r="G189" s="62"/>
      <c r="H189" s="63"/>
      <c r="I189" s="63" t="s">
        <v>52</v>
      </c>
      <c r="J189" s="63"/>
      <c r="K189" s="64"/>
      <c r="L189" s="66"/>
      <c r="M189" s="66"/>
      <c r="N189" s="67">
        <f t="shared" si="25"/>
        <v>75</v>
      </c>
      <c r="O189" s="68" t="str">
        <f t="shared" si="17"/>
        <v/>
      </c>
      <c r="P189" s="69"/>
      <c r="Q189" s="69"/>
      <c r="R189" s="70"/>
    </row>
    <row r="190" spans="1:18" ht="51" x14ac:dyDescent="0.15">
      <c r="A190" s="59" t="s">
        <v>415</v>
      </c>
      <c r="B190" s="60" t="s">
        <v>241</v>
      </c>
      <c r="C190" s="60" t="s">
        <v>48</v>
      </c>
      <c r="D190" s="60" t="s">
        <v>49</v>
      </c>
      <c r="E190" s="60" t="s">
        <v>50</v>
      </c>
      <c r="F190" s="82" t="s">
        <v>416</v>
      </c>
      <c r="G190" s="62"/>
      <c r="H190" s="63" t="s">
        <v>52</v>
      </c>
      <c r="I190" s="63"/>
      <c r="J190" s="63"/>
      <c r="K190" s="63"/>
      <c r="L190" s="66"/>
      <c r="M190" s="66"/>
      <c r="N190" s="67">
        <f t="shared" si="25"/>
        <v>100</v>
      </c>
      <c r="O190" s="68" t="str">
        <f t="shared" si="17"/>
        <v/>
      </c>
      <c r="P190" s="69"/>
      <c r="Q190" s="69"/>
      <c r="R190" s="70"/>
    </row>
    <row r="191" spans="1:18" ht="34" x14ac:dyDescent="0.15">
      <c r="A191" s="59" t="s">
        <v>417</v>
      </c>
      <c r="B191" s="60" t="s">
        <v>241</v>
      </c>
      <c r="C191" s="60" t="s">
        <v>48</v>
      </c>
      <c r="D191" s="60" t="s">
        <v>49</v>
      </c>
      <c r="E191" s="60" t="s">
        <v>50</v>
      </c>
      <c r="F191" s="61" t="s">
        <v>418</v>
      </c>
      <c r="G191" s="62"/>
      <c r="H191" s="63" t="s">
        <v>52</v>
      </c>
      <c r="I191" s="63"/>
      <c r="J191" s="63"/>
      <c r="K191" s="63"/>
      <c r="L191" s="66"/>
      <c r="M191" s="66"/>
      <c r="N191" s="67">
        <f t="shared" si="25"/>
        <v>100</v>
      </c>
      <c r="O191" s="68" t="str">
        <f t="shared" si="17"/>
        <v/>
      </c>
      <c r="P191" s="69"/>
      <c r="Q191" s="69"/>
      <c r="R191" s="70"/>
    </row>
    <row r="192" spans="1:18" ht="34" x14ac:dyDescent="0.15">
      <c r="A192" s="59" t="s">
        <v>419</v>
      </c>
      <c r="B192" s="60" t="s">
        <v>241</v>
      </c>
      <c r="C192" s="60" t="s">
        <v>48</v>
      </c>
      <c r="D192" s="60" t="s">
        <v>49</v>
      </c>
      <c r="E192" s="60" t="s">
        <v>50</v>
      </c>
      <c r="F192" s="71" t="s">
        <v>420</v>
      </c>
      <c r="G192" s="62"/>
      <c r="H192" s="63" t="s">
        <v>52</v>
      </c>
      <c r="I192" s="63"/>
      <c r="J192" s="63"/>
      <c r="K192" s="63"/>
      <c r="L192" s="66"/>
      <c r="M192" s="66"/>
      <c r="N192" s="67">
        <f t="shared" si="25"/>
        <v>100</v>
      </c>
      <c r="O192" s="68" t="str">
        <f t="shared" si="17"/>
        <v/>
      </c>
      <c r="P192" s="69"/>
      <c r="Q192" s="69"/>
      <c r="R192" s="70"/>
    </row>
    <row r="193" spans="1:18" s="4" customFormat="1" ht="17" x14ac:dyDescent="0.15">
      <c r="A193" s="47" t="s">
        <v>421</v>
      </c>
      <c r="B193" s="48" t="s">
        <v>241</v>
      </c>
      <c r="C193" s="48"/>
      <c r="D193" s="48"/>
      <c r="E193" s="48"/>
      <c r="F193" s="77" t="s">
        <v>422</v>
      </c>
      <c r="G193" s="56"/>
      <c r="H193" s="54">
        <f>COUNTIF(H194:H198,"x")</f>
        <v>4</v>
      </c>
      <c r="I193" s="54">
        <f t="shared" ref="I193:K193" si="27">COUNTIF(I194:I198,"x")</f>
        <v>1</v>
      </c>
      <c r="J193" s="54">
        <f t="shared" si="27"/>
        <v>0</v>
      </c>
      <c r="K193" s="54">
        <f t="shared" si="27"/>
        <v>0</v>
      </c>
      <c r="L193" s="73"/>
      <c r="M193" s="73"/>
      <c r="N193" s="73"/>
      <c r="O193" s="77"/>
      <c r="P193" s="54">
        <f>SUM(N194:N198)</f>
        <v>475</v>
      </c>
      <c r="Q193" s="54">
        <f>COUNTA(N194:N198)*100</f>
        <v>500</v>
      </c>
      <c r="R193" s="58">
        <f>P193/Q193</f>
        <v>0.95</v>
      </c>
    </row>
    <row r="194" spans="1:18" ht="34" x14ac:dyDescent="0.15">
      <c r="A194" s="59" t="s">
        <v>423</v>
      </c>
      <c r="B194" s="60" t="s">
        <v>241</v>
      </c>
      <c r="C194" s="60" t="s">
        <v>48</v>
      </c>
      <c r="D194" s="60"/>
      <c r="E194" s="60"/>
      <c r="F194" s="71" t="s">
        <v>424</v>
      </c>
      <c r="G194" s="62"/>
      <c r="H194" s="64" t="s">
        <v>52</v>
      </c>
      <c r="I194" s="88"/>
      <c r="J194" s="88"/>
      <c r="K194" s="88"/>
      <c r="L194" s="89"/>
      <c r="M194" s="89"/>
      <c r="N194" s="67">
        <f t="shared" si="25"/>
        <v>100</v>
      </c>
      <c r="O194" s="90"/>
      <c r="P194" s="69"/>
      <c r="Q194" s="69"/>
      <c r="R194" s="70"/>
    </row>
    <row r="195" spans="1:18" ht="34" x14ac:dyDescent="0.15">
      <c r="A195" s="59" t="s">
        <v>425</v>
      </c>
      <c r="B195" s="60" t="s">
        <v>241</v>
      </c>
      <c r="C195" s="60" t="s">
        <v>48</v>
      </c>
      <c r="D195" s="60"/>
      <c r="E195" s="60"/>
      <c r="F195" s="71" t="s">
        <v>426</v>
      </c>
      <c r="G195" s="62"/>
      <c r="H195" s="64" t="s">
        <v>52</v>
      </c>
      <c r="I195" s="88"/>
      <c r="J195" s="88"/>
      <c r="K195" s="88"/>
      <c r="L195" s="89"/>
      <c r="M195" s="89"/>
      <c r="N195" s="67">
        <f t="shared" si="25"/>
        <v>100</v>
      </c>
      <c r="O195" s="90"/>
      <c r="P195" s="69"/>
      <c r="Q195" s="69"/>
      <c r="R195" s="70"/>
    </row>
    <row r="196" spans="1:18" ht="34" x14ac:dyDescent="0.15">
      <c r="A196" s="59" t="s">
        <v>427</v>
      </c>
      <c r="B196" s="60" t="s">
        <v>241</v>
      </c>
      <c r="C196" s="60" t="s">
        <v>48</v>
      </c>
      <c r="D196" s="60"/>
      <c r="E196" s="60"/>
      <c r="F196" s="71" t="s">
        <v>428</v>
      </c>
      <c r="G196" s="62"/>
      <c r="H196" s="88"/>
      <c r="I196" s="64" t="s">
        <v>52</v>
      </c>
      <c r="J196" s="88"/>
      <c r="K196" s="88"/>
      <c r="L196" s="89"/>
      <c r="M196" s="89"/>
      <c r="N196" s="67">
        <f t="shared" si="25"/>
        <v>75</v>
      </c>
      <c r="O196" s="90"/>
      <c r="P196" s="69"/>
      <c r="Q196" s="69"/>
      <c r="R196" s="70"/>
    </row>
    <row r="197" spans="1:18" ht="17" x14ac:dyDescent="0.15">
      <c r="A197" s="59" t="s">
        <v>429</v>
      </c>
      <c r="B197" s="60" t="s">
        <v>241</v>
      </c>
      <c r="C197" s="60" t="s">
        <v>48</v>
      </c>
      <c r="D197" s="60"/>
      <c r="E197" s="60"/>
      <c r="F197" s="71" t="s">
        <v>430</v>
      </c>
      <c r="G197" s="62"/>
      <c r="H197" s="64" t="s">
        <v>52</v>
      </c>
      <c r="I197" s="88"/>
      <c r="J197" s="88"/>
      <c r="K197" s="88"/>
      <c r="L197" s="89"/>
      <c r="M197" s="89"/>
      <c r="N197" s="67">
        <f t="shared" si="25"/>
        <v>100</v>
      </c>
      <c r="O197" s="90"/>
      <c r="P197" s="69"/>
      <c r="Q197" s="69"/>
      <c r="R197" s="70"/>
    </row>
    <row r="198" spans="1:18" ht="34" x14ac:dyDescent="0.15">
      <c r="A198" s="59" t="s">
        <v>431</v>
      </c>
      <c r="B198" s="60" t="s">
        <v>241</v>
      </c>
      <c r="C198" s="60" t="s">
        <v>48</v>
      </c>
      <c r="D198" s="60"/>
      <c r="E198" s="60"/>
      <c r="F198" s="71" t="s">
        <v>432</v>
      </c>
      <c r="G198" s="62"/>
      <c r="H198" s="64" t="s">
        <v>52</v>
      </c>
      <c r="I198" s="88"/>
      <c r="J198" s="88"/>
      <c r="K198" s="88"/>
      <c r="L198" s="89"/>
      <c r="M198" s="89"/>
      <c r="N198" s="67">
        <f t="shared" si="25"/>
        <v>100</v>
      </c>
      <c r="O198" s="90"/>
      <c r="P198" s="69"/>
      <c r="Q198" s="69"/>
      <c r="R198" s="70"/>
    </row>
    <row r="199" spans="1:18" ht="17" x14ac:dyDescent="0.15">
      <c r="A199" s="47" t="s">
        <v>433</v>
      </c>
      <c r="B199" s="48" t="s">
        <v>434</v>
      </c>
      <c r="C199" s="48"/>
      <c r="D199" s="48"/>
      <c r="E199" s="48"/>
      <c r="F199" s="77" t="s">
        <v>435</v>
      </c>
      <c r="G199" s="56"/>
      <c r="H199" s="91"/>
      <c r="I199" s="91"/>
      <c r="J199" s="91"/>
      <c r="K199" s="91"/>
      <c r="L199" s="91"/>
      <c r="M199" s="91"/>
      <c r="N199" s="91"/>
      <c r="O199" s="92"/>
      <c r="P199" s="93"/>
      <c r="Q199" s="93"/>
      <c r="R199" s="93"/>
    </row>
    <row r="200" spans="1:18" ht="17" x14ac:dyDescent="0.15">
      <c r="A200" s="47" t="s">
        <v>436</v>
      </c>
      <c r="B200" s="48" t="s">
        <v>434</v>
      </c>
      <c r="C200" s="48"/>
      <c r="D200" s="48"/>
      <c r="E200" s="48"/>
      <c r="F200" s="77" t="s">
        <v>437</v>
      </c>
      <c r="G200" s="56"/>
      <c r="H200" s="91"/>
      <c r="I200" s="91"/>
      <c r="J200" s="91"/>
      <c r="K200" s="91"/>
      <c r="L200" s="91"/>
      <c r="M200" s="91"/>
      <c r="N200" s="91"/>
      <c r="O200" s="92"/>
      <c r="P200" s="93"/>
      <c r="Q200" s="93"/>
      <c r="R200" s="93"/>
    </row>
    <row r="201" spans="1:18" ht="17" x14ac:dyDescent="0.15">
      <c r="A201" s="47" t="s">
        <v>438</v>
      </c>
      <c r="B201" s="48" t="s">
        <v>434</v>
      </c>
      <c r="C201" s="48"/>
      <c r="D201" s="48"/>
      <c r="E201" s="48"/>
      <c r="F201" s="77" t="s">
        <v>120</v>
      </c>
      <c r="G201" s="56"/>
      <c r="H201" s="54">
        <f>COUNTIF(H202:H204,"x")</f>
        <v>3</v>
      </c>
      <c r="I201" s="54">
        <f t="shared" ref="I201:K201" si="28">COUNTIF(I202:I204,"x")</f>
        <v>0</v>
      </c>
      <c r="J201" s="54">
        <f t="shared" si="28"/>
        <v>0</v>
      </c>
      <c r="K201" s="54">
        <f t="shared" si="28"/>
        <v>0</v>
      </c>
      <c r="L201" s="91"/>
      <c r="M201" s="91"/>
      <c r="N201" s="91"/>
      <c r="O201" s="92"/>
      <c r="P201" s="54">
        <f>SUM(N202:N204)</f>
        <v>300</v>
      </c>
      <c r="Q201" s="54">
        <f>COUNTA(N202:N204)*100</f>
        <v>300</v>
      </c>
      <c r="R201" s="58">
        <f>P201/Q201</f>
        <v>1</v>
      </c>
    </row>
    <row r="202" spans="1:18" ht="34" x14ac:dyDescent="0.15">
      <c r="A202" s="59" t="s">
        <v>439</v>
      </c>
      <c r="B202" s="60" t="s">
        <v>434</v>
      </c>
      <c r="C202" s="60" t="s">
        <v>48</v>
      </c>
      <c r="D202" s="60"/>
      <c r="E202" s="60"/>
      <c r="F202" s="74" t="s">
        <v>440</v>
      </c>
      <c r="G202" s="62"/>
      <c r="H202" s="63" t="s">
        <v>52</v>
      </c>
      <c r="I202" s="63"/>
      <c r="J202" s="63"/>
      <c r="K202" s="63"/>
      <c r="L202" s="76"/>
      <c r="M202" s="76"/>
      <c r="N202" s="67">
        <f t="shared" si="25"/>
        <v>100</v>
      </c>
      <c r="O202" s="68" t="str">
        <f t="shared" ref="O202:O310" si="29">IF(N202&lt;&gt;"",IF(COUNTIF(H202:J202,"x")&gt;1,"ERROR - Enter x in ONE column only!", IF(COUNTIF(H202:J202,"x")=0,"Yet to be entered","") ),"")</f>
        <v/>
      </c>
      <c r="P202" s="69"/>
      <c r="Q202" s="69"/>
      <c r="R202" s="70"/>
    </row>
    <row r="203" spans="1:18" ht="34" x14ac:dyDescent="0.15">
      <c r="A203" s="59" t="s">
        <v>441</v>
      </c>
      <c r="B203" s="60" t="s">
        <v>434</v>
      </c>
      <c r="C203" s="60" t="s">
        <v>48</v>
      </c>
      <c r="D203" s="60"/>
      <c r="E203" s="60"/>
      <c r="F203" s="74" t="s">
        <v>442</v>
      </c>
      <c r="G203" s="62"/>
      <c r="H203" s="64" t="s">
        <v>52</v>
      </c>
      <c r="I203" s="63"/>
      <c r="J203" s="63"/>
      <c r="K203" s="63"/>
      <c r="L203" s="94"/>
      <c r="M203" s="94"/>
      <c r="N203" s="67">
        <f t="shared" si="25"/>
        <v>100</v>
      </c>
      <c r="O203" s="90"/>
      <c r="P203" s="69"/>
      <c r="Q203" s="69"/>
      <c r="R203" s="70"/>
    </row>
    <row r="204" spans="1:18" ht="17" x14ac:dyDescent="0.15">
      <c r="A204" s="59" t="s">
        <v>443</v>
      </c>
      <c r="B204" s="60" t="s">
        <v>434</v>
      </c>
      <c r="C204" s="60" t="s">
        <v>48</v>
      </c>
      <c r="D204" s="60"/>
      <c r="E204" s="60"/>
      <c r="F204" s="74" t="s">
        <v>444</v>
      </c>
      <c r="G204" s="62"/>
      <c r="H204" s="64" t="s">
        <v>52</v>
      </c>
      <c r="I204" s="63"/>
      <c r="J204" s="63"/>
      <c r="K204" s="63"/>
      <c r="L204" s="94"/>
      <c r="M204" s="94"/>
      <c r="N204" s="67">
        <f t="shared" si="25"/>
        <v>100</v>
      </c>
      <c r="O204" s="90"/>
      <c r="P204" s="69"/>
      <c r="Q204" s="69"/>
      <c r="R204" s="70"/>
    </row>
    <row r="205" spans="1:18" ht="17" x14ac:dyDescent="0.15">
      <c r="A205" s="47" t="s">
        <v>445</v>
      </c>
      <c r="B205" s="48" t="s">
        <v>434</v>
      </c>
      <c r="C205" s="48"/>
      <c r="D205" s="48"/>
      <c r="E205" s="48"/>
      <c r="F205" s="77" t="s">
        <v>446</v>
      </c>
      <c r="G205" s="56"/>
      <c r="H205" s="54">
        <f>COUNTIF(H206,"x")</f>
        <v>0</v>
      </c>
      <c r="I205" s="54">
        <f t="shared" ref="I205:K205" si="30">COUNTIF(I206,"x")</f>
        <v>1</v>
      </c>
      <c r="J205" s="54">
        <f t="shared" si="30"/>
        <v>0</v>
      </c>
      <c r="K205" s="54">
        <f t="shared" si="30"/>
        <v>0</v>
      </c>
      <c r="L205" s="91"/>
      <c r="M205" s="91"/>
      <c r="N205" s="91"/>
      <c r="O205" s="92"/>
      <c r="P205" s="54">
        <f>SUM(N206)</f>
        <v>75</v>
      </c>
      <c r="Q205" s="54">
        <f>COUNTA(N206)*100</f>
        <v>100</v>
      </c>
      <c r="R205" s="58">
        <f>P205/Q205</f>
        <v>0.75</v>
      </c>
    </row>
    <row r="206" spans="1:18" ht="51" x14ac:dyDescent="0.15">
      <c r="A206" s="59" t="s">
        <v>447</v>
      </c>
      <c r="B206" s="60"/>
      <c r="C206" s="60" t="s">
        <v>48</v>
      </c>
      <c r="D206" s="60"/>
      <c r="E206" s="60"/>
      <c r="F206" s="74" t="s">
        <v>448</v>
      </c>
      <c r="G206" s="62"/>
      <c r="H206" s="63"/>
      <c r="I206" s="64" t="s">
        <v>52</v>
      </c>
      <c r="J206" s="63"/>
      <c r="K206" s="63"/>
      <c r="L206" s="94"/>
      <c r="M206" s="94"/>
      <c r="N206" s="67">
        <f t="shared" si="25"/>
        <v>75</v>
      </c>
      <c r="O206" s="90"/>
      <c r="P206" s="69"/>
      <c r="Q206" s="69"/>
      <c r="R206" s="70"/>
    </row>
    <row r="207" spans="1:18" ht="17" x14ac:dyDescent="0.15">
      <c r="A207" s="47" t="s">
        <v>449</v>
      </c>
      <c r="B207" s="48" t="s">
        <v>434</v>
      </c>
      <c r="C207" s="48"/>
      <c r="D207" s="48"/>
      <c r="E207" s="48"/>
      <c r="F207" s="77" t="s">
        <v>450</v>
      </c>
      <c r="G207" s="56"/>
      <c r="H207" s="54">
        <f>COUNTIF(H208,"x")</f>
        <v>1</v>
      </c>
      <c r="I207" s="54">
        <f t="shared" ref="I207" si="31">COUNTIF(I208,"x")</f>
        <v>0</v>
      </c>
      <c r="J207" s="54">
        <f t="shared" ref="J207" si="32">COUNTIF(J208,"x")</f>
        <v>0</v>
      </c>
      <c r="K207" s="54">
        <f t="shared" ref="K207" si="33">COUNTIF(K208,"x")</f>
        <v>0</v>
      </c>
      <c r="L207" s="91"/>
      <c r="M207" s="91"/>
      <c r="N207" s="91"/>
      <c r="O207" s="92"/>
      <c r="P207" s="54">
        <f>SUM(N208)</f>
        <v>100</v>
      </c>
      <c r="Q207" s="54">
        <f>COUNTA(N208)*100</f>
        <v>100</v>
      </c>
      <c r="R207" s="58">
        <f>P207/Q207</f>
        <v>1</v>
      </c>
    </row>
    <row r="208" spans="1:18" ht="34" x14ac:dyDescent="0.15">
      <c r="A208" s="59" t="s">
        <v>451</v>
      </c>
      <c r="B208" s="60"/>
      <c r="C208" s="60" t="s">
        <v>48</v>
      </c>
      <c r="D208" s="60"/>
      <c r="E208" s="60"/>
      <c r="F208" s="74" t="s">
        <v>452</v>
      </c>
      <c r="G208" s="62"/>
      <c r="H208" s="64" t="s">
        <v>52</v>
      </c>
      <c r="I208" s="63"/>
      <c r="J208" s="63"/>
      <c r="K208" s="63"/>
      <c r="L208" s="94"/>
      <c r="M208" s="94"/>
      <c r="N208" s="67">
        <f t="shared" si="25"/>
        <v>100</v>
      </c>
      <c r="O208" s="90"/>
      <c r="P208" s="69"/>
      <c r="Q208" s="69"/>
      <c r="R208" s="70"/>
    </row>
    <row r="209" spans="1:18" ht="17" x14ac:dyDescent="0.15">
      <c r="A209" s="47" t="s">
        <v>453</v>
      </c>
      <c r="B209" s="48" t="s">
        <v>434</v>
      </c>
      <c r="C209" s="48"/>
      <c r="D209" s="48"/>
      <c r="E209" s="48"/>
      <c r="F209" s="77" t="s">
        <v>454</v>
      </c>
      <c r="G209" s="56"/>
      <c r="H209" s="54">
        <f>COUNTIF(H210,"x")</f>
        <v>0</v>
      </c>
      <c r="I209" s="54">
        <f t="shared" ref="I209" si="34">COUNTIF(I210,"x")</f>
        <v>1</v>
      </c>
      <c r="J209" s="54">
        <f t="shared" ref="J209" si="35">COUNTIF(J210,"x")</f>
        <v>0</v>
      </c>
      <c r="K209" s="54">
        <f t="shared" ref="K209" si="36">COUNTIF(K210,"x")</f>
        <v>0</v>
      </c>
      <c r="L209" s="91"/>
      <c r="M209" s="91"/>
      <c r="N209" s="91"/>
      <c r="O209" s="92"/>
      <c r="P209" s="54">
        <f>SUM(N210)</f>
        <v>75</v>
      </c>
      <c r="Q209" s="54">
        <f>COUNTA(N210)*100</f>
        <v>100</v>
      </c>
      <c r="R209" s="58">
        <f>P209/Q209</f>
        <v>0.75</v>
      </c>
    </row>
    <row r="210" spans="1:18" ht="34" x14ac:dyDescent="0.15">
      <c r="A210" s="59" t="s">
        <v>455</v>
      </c>
      <c r="B210" s="60"/>
      <c r="C210" s="60" t="s">
        <v>48</v>
      </c>
      <c r="D210" s="60"/>
      <c r="E210" s="60"/>
      <c r="F210" s="74" t="s">
        <v>456</v>
      </c>
      <c r="G210" s="62"/>
      <c r="H210" s="63"/>
      <c r="I210" s="64" t="s">
        <v>52</v>
      </c>
      <c r="J210" s="63"/>
      <c r="K210" s="63"/>
      <c r="L210" s="94"/>
      <c r="M210" s="94"/>
      <c r="N210" s="67">
        <f t="shared" si="25"/>
        <v>75</v>
      </c>
      <c r="O210" s="90"/>
      <c r="P210" s="69"/>
      <c r="Q210" s="69"/>
      <c r="R210" s="70"/>
    </row>
    <row r="211" spans="1:18" ht="17" x14ac:dyDescent="0.15">
      <c r="A211" s="47" t="s">
        <v>457</v>
      </c>
      <c r="B211" s="48" t="s">
        <v>434</v>
      </c>
      <c r="C211" s="48"/>
      <c r="D211" s="48"/>
      <c r="E211" s="48"/>
      <c r="F211" s="77" t="s">
        <v>458</v>
      </c>
      <c r="G211" s="56"/>
      <c r="H211" s="54"/>
      <c r="I211" s="54"/>
      <c r="J211" s="54"/>
      <c r="K211" s="54"/>
      <c r="L211" s="91"/>
      <c r="M211" s="91"/>
      <c r="N211" s="91"/>
      <c r="O211" s="92"/>
      <c r="P211" s="54"/>
      <c r="Q211" s="54"/>
      <c r="R211" s="58"/>
    </row>
    <row r="212" spans="1:18" ht="17" x14ac:dyDescent="0.15">
      <c r="A212" s="47" t="s">
        <v>459</v>
      </c>
      <c r="B212" s="48" t="s">
        <v>434</v>
      </c>
      <c r="C212" s="48"/>
      <c r="D212" s="48"/>
      <c r="E212" s="48"/>
      <c r="F212" s="77" t="s">
        <v>120</v>
      </c>
      <c r="G212" s="56"/>
      <c r="H212" s="54">
        <f>COUNTIF(H213:H216,"x")</f>
        <v>3</v>
      </c>
      <c r="I212" s="54">
        <f t="shared" ref="I212:K212" si="37">COUNTIF(I213:I216,"x")</f>
        <v>1</v>
      </c>
      <c r="J212" s="54">
        <f t="shared" si="37"/>
        <v>0</v>
      </c>
      <c r="K212" s="54">
        <f t="shared" si="37"/>
        <v>0</v>
      </c>
      <c r="L212" s="91"/>
      <c r="M212" s="91"/>
      <c r="N212" s="91"/>
      <c r="O212" s="92"/>
      <c r="P212" s="54">
        <f>SUM(N213:N216)</f>
        <v>375</v>
      </c>
      <c r="Q212" s="54">
        <f>COUNTA(N213:N216)*100</f>
        <v>400</v>
      </c>
      <c r="R212" s="58">
        <f>P212/Q212</f>
        <v>0.9375</v>
      </c>
    </row>
    <row r="213" spans="1:18" ht="51" x14ac:dyDescent="0.15">
      <c r="A213" s="59" t="s">
        <v>460</v>
      </c>
      <c r="B213" s="60" t="s">
        <v>434</v>
      </c>
      <c r="C213" s="60" t="s">
        <v>48</v>
      </c>
      <c r="D213" s="60"/>
      <c r="E213" s="60"/>
      <c r="F213" s="74" t="s">
        <v>461</v>
      </c>
      <c r="G213" s="62"/>
      <c r="H213" s="64" t="s">
        <v>52</v>
      </c>
      <c r="I213" s="63"/>
      <c r="J213" s="63"/>
      <c r="K213" s="63"/>
      <c r="L213" s="94"/>
      <c r="M213" s="94"/>
      <c r="N213" s="67">
        <f t="shared" si="25"/>
        <v>100</v>
      </c>
      <c r="O213" s="90"/>
      <c r="P213" s="69"/>
      <c r="Q213" s="69"/>
      <c r="R213" s="70"/>
    </row>
    <row r="214" spans="1:18" ht="34" x14ac:dyDescent="0.15">
      <c r="A214" s="59" t="s">
        <v>462</v>
      </c>
      <c r="B214" s="60" t="s">
        <v>434</v>
      </c>
      <c r="C214" s="60" t="s">
        <v>48</v>
      </c>
      <c r="D214" s="60"/>
      <c r="E214" s="60"/>
      <c r="F214" s="74" t="s">
        <v>463</v>
      </c>
      <c r="G214" s="62"/>
      <c r="H214" s="63"/>
      <c r="I214" s="64" t="s">
        <v>52</v>
      </c>
      <c r="J214" s="63"/>
      <c r="K214" s="63"/>
      <c r="L214" s="94"/>
      <c r="M214" s="94"/>
      <c r="N214" s="67">
        <f t="shared" si="25"/>
        <v>75</v>
      </c>
      <c r="O214" s="90"/>
      <c r="P214" s="69"/>
      <c r="Q214" s="69"/>
      <c r="R214" s="70"/>
    </row>
    <row r="215" spans="1:18" ht="34" x14ac:dyDescent="0.15">
      <c r="A215" s="59" t="s">
        <v>464</v>
      </c>
      <c r="B215" s="60" t="s">
        <v>434</v>
      </c>
      <c r="C215" s="60" t="s">
        <v>48</v>
      </c>
      <c r="D215" s="60"/>
      <c r="E215" s="60"/>
      <c r="F215" s="74" t="s">
        <v>465</v>
      </c>
      <c r="G215" s="62"/>
      <c r="H215" s="64" t="s">
        <v>52</v>
      </c>
      <c r="I215" s="63"/>
      <c r="J215" s="63"/>
      <c r="K215" s="63"/>
      <c r="L215" s="94"/>
      <c r="M215" s="94"/>
      <c r="N215" s="67">
        <f t="shared" si="25"/>
        <v>100</v>
      </c>
      <c r="O215" s="90"/>
      <c r="P215" s="69"/>
      <c r="Q215" s="69"/>
      <c r="R215" s="70"/>
    </row>
    <row r="216" spans="1:18" ht="34" x14ac:dyDescent="0.15">
      <c r="A216" s="59" t="s">
        <v>466</v>
      </c>
      <c r="B216" s="60" t="s">
        <v>434</v>
      </c>
      <c r="C216" s="60" t="s">
        <v>48</v>
      </c>
      <c r="D216" s="60"/>
      <c r="E216" s="60"/>
      <c r="F216" s="74" t="s">
        <v>467</v>
      </c>
      <c r="G216" s="62"/>
      <c r="H216" s="64" t="s">
        <v>52</v>
      </c>
      <c r="I216" s="63"/>
      <c r="J216" s="63"/>
      <c r="K216" s="63"/>
      <c r="L216" s="94"/>
      <c r="M216" s="94"/>
      <c r="N216" s="67">
        <f t="shared" si="25"/>
        <v>100</v>
      </c>
      <c r="O216" s="90"/>
      <c r="P216" s="69"/>
      <c r="Q216" s="69"/>
      <c r="R216" s="70"/>
    </row>
    <row r="217" spans="1:18" ht="17" x14ac:dyDescent="0.15">
      <c r="A217" s="47" t="s">
        <v>468</v>
      </c>
      <c r="B217" s="48" t="s">
        <v>434</v>
      </c>
      <c r="C217" s="48"/>
      <c r="D217" s="48"/>
      <c r="E217" s="48"/>
      <c r="F217" s="77" t="s">
        <v>469</v>
      </c>
      <c r="G217" s="56"/>
      <c r="H217" s="54">
        <f>COUNTIF(H218:H224,"x")</f>
        <v>6</v>
      </c>
      <c r="I217" s="54">
        <f t="shared" ref="I217:K217" si="38">COUNTIF(I218:I224,"x")</f>
        <v>1</v>
      </c>
      <c r="J217" s="54">
        <f t="shared" si="38"/>
        <v>0</v>
      </c>
      <c r="K217" s="54">
        <f t="shared" si="38"/>
        <v>0</v>
      </c>
      <c r="L217" s="91"/>
      <c r="M217" s="91"/>
      <c r="N217" s="91"/>
      <c r="O217" s="92"/>
      <c r="P217" s="54">
        <f>SUM(N218:N224)</f>
        <v>675</v>
      </c>
      <c r="Q217" s="54">
        <f>COUNTA(N218:N224)*100</f>
        <v>700</v>
      </c>
      <c r="R217" s="58">
        <f>P217/Q217</f>
        <v>0.9642857142857143</v>
      </c>
    </row>
    <row r="218" spans="1:18" ht="17" x14ac:dyDescent="0.15">
      <c r="A218" s="59" t="s">
        <v>470</v>
      </c>
      <c r="B218" s="60" t="s">
        <v>434</v>
      </c>
      <c r="C218" s="60" t="s">
        <v>48</v>
      </c>
      <c r="D218" s="60"/>
      <c r="E218" s="60"/>
      <c r="F218" s="74" t="s">
        <v>471</v>
      </c>
      <c r="G218" s="62"/>
      <c r="H218" s="64" t="s">
        <v>52</v>
      </c>
      <c r="I218" s="63"/>
      <c r="J218" s="63"/>
      <c r="K218" s="63"/>
      <c r="L218" s="94"/>
      <c r="M218" s="94"/>
      <c r="N218" s="67">
        <f t="shared" si="25"/>
        <v>100</v>
      </c>
      <c r="O218" s="90"/>
      <c r="P218" s="69"/>
      <c r="Q218" s="69"/>
      <c r="R218" s="70"/>
    </row>
    <row r="219" spans="1:18" ht="34" x14ac:dyDescent="0.15">
      <c r="A219" s="59" t="s">
        <v>472</v>
      </c>
      <c r="B219" s="60" t="s">
        <v>434</v>
      </c>
      <c r="C219" s="60" t="s">
        <v>48</v>
      </c>
      <c r="D219" s="60"/>
      <c r="E219" s="60"/>
      <c r="F219" s="74" t="s">
        <v>473</v>
      </c>
      <c r="G219" s="62"/>
      <c r="H219" s="64" t="s">
        <v>52</v>
      </c>
      <c r="I219" s="63"/>
      <c r="J219" s="63"/>
      <c r="K219" s="63"/>
      <c r="L219" s="94"/>
      <c r="M219" s="94"/>
      <c r="N219" s="67">
        <f t="shared" si="25"/>
        <v>100</v>
      </c>
      <c r="O219" s="90"/>
      <c r="P219" s="69"/>
      <c r="Q219" s="69"/>
      <c r="R219" s="70"/>
    </row>
    <row r="220" spans="1:18" ht="34" x14ac:dyDescent="0.15">
      <c r="A220" s="59" t="s">
        <v>474</v>
      </c>
      <c r="B220" s="60" t="s">
        <v>434</v>
      </c>
      <c r="C220" s="60" t="s">
        <v>48</v>
      </c>
      <c r="D220" s="60"/>
      <c r="E220" s="60"/>
      <c r="F220" s="74" t="s">
        <v>475</v>
      </c>
      <c r="G220" s="62"/>
      <c r="H220" s="64" t="s">
        <v>52</v>
      </c>
      <c r="I220" s="63"/>
      <c r="J220" s="63"/>
      <c r="K220" s="63"/>
      <c r="L220" s="94"/>
      <c r="M220" s="94"/>
      <c r="N220" s="67">
        <f t="shared" si="25"/>
        <v>100</v>
      </c>
      <c r="O220" s="90"/>
      <c r="P220" s="69"/>
      <c r="Q220" s="69"/>
      <c r="R220" s="70"/>
    </row>
    <row r="221" spans="1:18" ht="34" x14ac:dyDescent="0.15">
      <c r="A221" s="59" t="s">
        <v>476</v>
      </c>
      <c r="B221" s="60" t="s">
        <v>434</v>
      </c>
      <c r="C221" s="60" t="s">
        <v>48</v>
      </c>
      <c r="D221" s="60"/>
      <c r="E221" s="60"/>
      <c r="F221" s="74" t="s">
        <v>477</v>
      </c>
      <c r="G221" s="62"/>
      <c r="H221" s="63"/>
      <c r="I221" s="64" t="s">
        <v>52</v>
      </c>
      <c r="J221" s="63"/>
      <c r="K221" s="63"/>
      <c r="L221" s="94"/>
      <c r="M221" s="94"/>
      <c r="N221" s="67">
        <f t="shared" si="25"/>
        <v>75</v>
      </c>
      <c r="O221" s="90"/>
      <c r="P221" s="69"/>
      <c r="Q221" s="69"/>
      <c r="R221" s="70"/>
    </row>
    <row r="222" spans="1:18" ht="17" x14ac:dyDescent="0.15">
      <c r="A222" s="59" t="s">
        <v>478</v>
      </c>
      <c r="B222" s="60" t="s">
        <v>434</v>
      </c>
      <c r="C222" s="60" t="s">
        <v>48</v>
      </c>
      <c r="D222" s="60"/>
      <c r="E222" s="60"/>
      <c r="F222" s="74" t="s">
        <v>479</v>
      </c>
      <c r="G222" s="62"/>
      <c r="H222" s="64" t="s">
        <v>52</v>
      </c>
      <c r="I222" s="63"/>
      <c r="J222" s="63"/>
      <c r="K222" s="63"/>
      <c r="L222" s="94"/>
      <c r="M222" s="94"/>
      <c r="N222" s="67">
        <f t="shared" si="25"/>
        <v>100</v>
      </c>
      <c r="O222" s="90"/>
      <c r="P222" s="69"/>
      <c r="Q222" s="69"/>
      <c r="R222" s="70"/>
    </row>
    <row r="223" spans="1:18" ht="34" x14ac:dyDescent="0.15">
      <c r="A223" s="59" t="s">
        <v>480</v>
      </c>
      <c r="B223" s="60" t="s">
        <v>434</v>
      </c>
      <c r="C223" s="60" t="s">
        <v>48</v>
      </c>
      <c r="D223" s="60"/>
      <c r="E223" s="60"/>
      <c r="F223" s="74" t="s">
        <v>481</v>
      </c>
      <c r="G223" s="62"/>
      <c r="H223" s="64" t="s">
        <v>52</v>
      </c>
      <c r="I223" s="63"/>
      <c r="J223" s="63"/>
      <c r="K223" s="63"/>
      <c r="L223" s="94"/>
      <c r="M223" s="94"/>
      <c r="N223" s="67">
        <f t="shared" si="25"/>
        <v>100</v>
      </c>
      <c r="O223" s="90"/>
      <c r="P223" s="69"/>
      <c r="Q223" s="69"/>
      <c r="R223" s="70"/>
    </row>
    <row r="224" spans="1:18" ht="51" x14ac:dyDescent="0.15">
      <c r="A224" s="59" t="s">
        <v>482</v>
      </c>
      <c r="B224" s="60" t="s">
        <v>434</v>
      </c>
      <c r="C224" s="60" t="s">
        <v>48</v>
      </c>
      <c r="D224" s="60"/>
      <c r="E224" s="60"/>
      <c r="F224" s="74" t="s">
        <v>483</v>
      </c>
      <c r="G224" s="62"/>
      <c r="H224" s="64" t="s">
        <v>52</v>
      </c>
      <c r="I224" s="63"/>
      <c r="J224" s="63"/>
      <c r="K224" s="63"/>
      <c r="L224" s="94"/>
      <c r="M224" s="94"/>
      <c r="N224" s="67">
        <f t="shared" si="25"/>
        <v>100</v>
      </c>
      <c r="O224" s="90"/>
      <c r="P224" s="69"/>
      <c r="Q224" s="69"/>
      <c r="R224" s="70"/>
    </row>
    <row r="225" spans="1:18" ht="17" x14ac:dyDescent="0.15">
      <c r="A225" s="47" t="s">
        <v>484</v>
      </c>
      <c r="B225" s="48" t="s">
        <v>434</v>
      </c>
      <c r="C225" s="48"/>
      <c r="D225" s="48"/>
      <c r="E225" s="48"/>
      <c r="F225" s="77" t="s">
        <v>485</v>
      </c>
      <c r="G225" s="56"/>
      <c r="H225" s="54">
        <f>COUNTIF(H226:H228,"x")</f>
        <v>2</v>
      </c>
      <c r="I225" s="54">
        <f t="shared" ref="I225:K225" si="39">COUNTIF(I226:I228,"x")</f>
        <v>0</v>
      </c>
      <c r="J225" s="54">
        <f t="shared" si="39"/>
        <v>1</v>
      </c>
      <c r="K225" s="54">
        <f t="shared" si="39"/>
        <v>0</v>
      </c>
      <c r="L225" s="91"/>
      <c r="M225" s="91"/>
      <c r="N225" s="91"/>
      <c r="O225" s="92"/>
      <c r="P225" s="54">
        <f>SUM(N226:N228)</f>
        <v>225</v>
      </c>
      <c r="Q225" s="54">
        <f>COUNTA(N226:N228)*100</f>
        <v>300</v>
      </c>
      <c r="R225" s="58">
        <f>P225/Q225</f>
        <v>0.75</v>
      </c>
    </row>
    <row r="226" spans="1:18" ht="34" x14ac:dyDescent="0.15">
      <c r="A226" s="59" t="s">
        <v>486</v>
      </c>
      <c r="B226" s="60" t="s">
        <v>434</v>
      </c>
      <c r="C226" s="60" t="s">
        <v>48</v>
      </c>
      <c r="D226" s="60"/>
      <c r="E226" s="60"/>
      <c r="F226" s="74" t="s">
        <v>487</v>
      </c>
      <c r="G226" s="62"/>
      <c r="H226" s="64" t="s">
        <v>52</v>
      </c>
      <c r="I226" s="63"/>
      <c r="J226" s="63"/>
      <c r="K226" s="63"/>
      <c r="L226" s="94"/>
      <c r="M226" s="94"/>
      <c r="N226" s="67">
        <f t="shared" si="25"/>
        <v>100</v>
      </c>
      <c r="O226" s="90"/>
      <c r="P226" s="69"/>
      <c r="Q226" s="69"/>
      <c r="R226" s="70"/>
    </row>
    <row r="227" spans="1:18" ht="17" x14ac:dyDescent="0.15">
      <c r="A227" s="59" t="s">
        <v>488</v>
      </c>
      <c r="B227" s="60" t="s">
        <v>434</v>
      </c>
      <c r="C227" s="60" t="s">
        <v>48</v>
      </c>
      <c r="D227" s="60"/>
      <c r="E227" s="60"/>
      <c r="F227" s="74" t="s">
        <v>489</v>
      </c>
      <c r="G227" s="62"/>
      <c r="H227" s="63"/>
      <c r="I227" s="63"/>
      <c r="J227" s="64" t="s">
        <v>52</v>
      </c>
      <c r="K227" s="63"/>
      <c r="L227" s="94"/>
      <c r="M227" s="94"/>
      <c r="N227" s="67">
        <f t="shared" si="25"/>
        <v>25</v>
      </c>
      <c r="O227" s="90"/>
      <c r="P227" s="69"/>
      <c r="Q227" s="69"/>
      <c r="R227" s="70"/>
    </row>
    <row r="228" spans="1:18" ht="51" x14ac:dyDescent="0.15">
      <c r="A228" s="59" t="s">
        <v>490</v>
      </c>
      <c r="B228" s="60" t="s">
        <v>434</v>
      </c>
      <c r="C228" s="60" t="s">
        <v>48</v>
      </c>
      <c r="D228" s="60"/>
      <c r="E228" s="60"/>
      <c r="F228" s="74" t="s">
        <v>491</v>
      </c>
      <c r="G228" s="62"/>
      <c r="H228" s="64" t="s">
        <v>52</v>
      </c>
      <c r="I228" s="63"/>
      <c r="J228" s="63"/>
      <c r="K228" s="63"/>
      <c r="L228" s="94"/>
      <c r="M228" s="94"/>
      <c r="N228" s="67">
        <f t="shared" si="25"/>
        <v>100</v>
      </c>
      <c r="O228" s="90"/>
      <c r="P228" s="69"/>
      <c r="Q228" s="69"/>
      <c r="R228" s="70"/>
    </row>
    <row r="229" spans="1:18" ht="17" x14ac:dyDescent="0.15">
      <c r="A229" s="47" t="s">
        <v>492</v>
      </c>
      <c r="B229" s="48" t="s">
        <v>434</v>
      </c>
      <c r="C229" s="48"/>
      <c r="D229" s="48"/>
      <c r="E229" s="48"/>
      <c r="F229" s="77" t="s">
        <v>493</v>
      </c>
      <c r="G229" s="56"/>
      <c r="H229" s="54">
        <f>COUNTIF(H230:H234,"x")</f>
        <v>3</v>
      </c>
      <c r="I229" s="54">
        <f t="shared" ref="I229:K229" si="40">COUNTIF(I230:I234,"x")</f>
        <v>2</v>
      </c>
      <c r="J229" s="54">
        <f t="shared" si="40"/>
        <v>0</v>
      </c>
      <c r="K229" s="54">
        <f t="shared" si="40"/>
        <v>0</v>
      </c>
      <c r="L229" s="91"/>
      <c r="M229" s="91"/>
      <c r="N229" s="91"/>
      <c r="O229" s="92"/>
      <c r="P229" s="54">
        <f>SUM(N230:N234)</f>
        <v>450</v>
      </c>
      <c r="Q229" s="54">
        <f>COUNTA(N230:N234)*100</f>
        <v>500</v>
      </c>
      <c r="R229" s="58">
        <f>P229/Q229</f>
        <v>0.9</v>
      </c>
    </row>
    <row r="230" spans="1:18" ht="34" x14ac:dyDescent="0.15">
      <c r="A230" s="59" t="s">
        <v>494</v>
      </c>
      <c r="B230" s="60" t="s">
        <v>434</v>
      </c>
      <c r="C230" s="60" t="s">
        <v>48</v>
      </c>
      <c r="D230" s="60" t="s">
        <v>49</v>
      </c>
      <c r="E230" s="60" t="s">
        <v>50</v>
      </c>
      <c r="F230" s="74" t="s">
        <v>495</v>
      </c>
      <c r="G230" s="62"/>
      <c r="H230" s="64" t="s">
        <v>52</v>
      </c>
      <c r="I230" s="63"/>
      <c r="J230" s="63"/>
      <c r="K230" s="63"/>
      <c r="L230" s="94"/>
      <c r="M230" s="94"/>
      <c r="N230" s="67">
        <f t="shared" si="25"/>
        <v>100</v>
      </c>
      <c r="O230" s="90"/>
      <c r="P230" s="69"/>
      <c r="Q230" s="69"/>
      <c r="R230" s="70"/>
    </row>
    <row r="231" spans="1:18" ht="51" x14ac:dyDescent="0.15">
      <c r="A231" s="59" t="s">
        <v>496</v>
      </c>
      <c r="B231" s="60" t="s">
        <v>434</v>
      </c>
      <c r="C231" s="60" t="s">
        <v>48</v>
      </c>
      <c r="D231" s="60" t="s">
        <v>49</v>
      </c>
      <c r="E231" s="60" t="s">
        <v>50</v>
      </c>
      <c r="F231" s="74" t="s">
        <v>497</v>
      </c>
      <c r="G231" s="62"/>
      <c r="H231" s="63"/>
      <c r="I231" s="64" t="s">
        <v>52</v>
      </c>
      <c r="J231" s="63"/>
      <c r="K231" s="63"/>
      <c r="L231" s="94"/>
      <c r="M231" s="94"/>
      <c r="N231" s="67">
        <f t="shared" si="25"/>
        <v>75</v>
      </c>
      <c r="O231" s="90"/>
      <c r="P231" s="69"/>
      <c r="Q231" s="69"/>
      <c r="R231" s="70"/>
    </row>
    <row r="232" spans="1:18" ht="34" x14ac:dyDescent="0.15">
      <c r="A232" s="59" t="s">
        <v>498</v>
      </c>
      <c r="B232" s="60" t="s">
        <v>434</v>
      </c>
      <c r="C232" s="60"/>
      <c r="D232" s="60" t="s">
        <v>49</v>
      </c>
      <c r="E232" s="60"/>
      <c r="F232" s="74" t="s">
        <v>499</v>
      </c>
      <c r="G232" s="62"/>
      <c r="H232" s="64" t="s">
        <v>52</v>
      </c>
      <c r="I232" s="63"/>
      <c r="J232" s="63"/>
      <c r="K232" s="63"/>
      <c r="L232" s="94"/>
      <c r="M232" s="94"/>
      <c r="N232" s="67">
        <f t="shared" si="25"/>
        <v>100</v>
      </c>
      <c r="O232" s="90"/>
      <c r="P232" s="69"/>
      <c r="Q232" s="69"/>
      <c r="R232" s="70"/>
    </row>
    <row r="233" spans="1:18" ht="34" x14ac:dyDescent="0.15">
      <c r="A233" s="59" t="s">
        <v>500</v>
      </c>
      <c r="B233" s="60" t="s">
        <v>434</v>
      </c>
      <c r="C233" s="60" t="s">
        <v>48</v>
      </c>
      <c r="D233" s="60" t="s">
        <v>49</v>
      </c>
      <c r="E233" s="60" t="s">
        <v>50</v>
      </c>
      <c r="F233" s="74" t="s">
        <v>501</v>
      </c>
      <c r="G233" s="62"/>
      <c r="H233" s="64" t="s">
        <v>52</v>
      </c>
      <c r="I233" s="63"/>
      <c r="J233" s="63"/>
      <c r="K233" s="63"/>
      <c r="L233" s="94"/>
      <c r="M233" s="94"/>
      <c r="N233" s="67">
        <f t="shared" si="25"/>
        <v>100</v>
      </c>
      <c r="O233" s="90"/>
      <c r="P233" s="69"/>
      <c r="Q233" s="69"/>
      <c r="R233" s="70"/>
    </row>
    <row r="234" spans="1:18" ht="34" x14ac:dyDescent="0.15">
      <c r="A234" s="59" t="s">
        <v>502</v>
      </c>
      <c r="B234" s="60" t="s">
        <v>434</v>
      </c>
      <c r="C234" s="60" t="s">
        <v>48</v>
      </c>
      <c r="D234" s="60"/>
      <c r="E234" s="60" t="s">
        <v>50</v>
      </c>
      <c r="F234" s="74" t="s">
        <v>503</v>
      </c>
      <c r="G234" s="62"/>
      <c r="H234" s="63"/>
      <c r="I234" s="64" t="s">
        <v>52</v>
      </c>
      <c r="J234" s="63"/>
      <c r="K234" s="63"/>
      <c r="L234" s="94"/>
      <c r="M234" s="94"/>
      <c r="N234" s="67">
        <f t="shared" si="25"/>
        <v>75</v>
      </c>
      <c r="O234" s="90"/>
      <c r="P234" s="69"/>
      <c r="Q234" s="69"/>
      <c r="R234" s="70"/>
    </row>
    <row r="235" spans="1:18" ht="17" x14ac:dyDescent="0.15">
      <c r="A235" s="47" t="s">
        <v>504</v>
      </c>
      <c r="B235" s="48" t="s">
        <v>434</v>
      </c>
      <c r="C235" s="48"/>
      <c r="D235" s="48"/>
      <c r="E235" s="48"/>
      <c r="F235" s="77" t="s">
        <v>505</v>
      </c>
      <c r="G235" s="56"/>
      <c r="H235" s="54">
        <f>COUNTIF(H236:H243,"x")</f>
        <v>6</v>
      </c>
      <c r="I235" s="54">
        <f t="shared" ref="I235:K235" si="41">COUNTIF(I236:I243,"x")</f>
        <v>2</v>
      </c>
      <c r="J235" s="54">
        <f t="shared" si="41"/>
        <v>0</v>
      </c>
      <c r="K235" s="54">
        <f t="shared" si="41"/>
        <v>0</v>
      </c>
      <c r="L235" s="91"/>
      <c r="M235" s="91"/>
      <c r="N235" s="91"/>
      <c r="O235" s="92"/>
      <c r="P235" s="54">
        <f>SUM(N236:N243)</f>
        <v>750</v>
      </c>
      <c r="Q235" s="54">
        <f>COUNTA(N236:N243)*100</f>
        <v>800</v>
      </c>
      <c r="R235" s="58">
        <f>P235/Q235</f>
        <v>0.9375</v>
      </c>
    </row>
    <row r="236" spans="1:18" ht="17" x14ac:dyDescent="0.15">
      <c r="A236" s="59" t="s">
        <v>506</v>
      </c>
      <c r="B236" s="60" t="s">
        <v>434</v>
      </c>
      <c r="C236" s="60" t="s">
        <v>48</v>
      </c>
      <c r="D236" s="60" t="s">
        <v>49</v>
      </c>
      <c r="E236" s="60" t="s">
        <v>50</v>
      </c>
      <c r="F236" s="74" t="s">
        <v>507</v>
      </c>
      <c r="G236" s="62"/>
      <c r="H236" s="64" t="s">
        <v>52</v>
      </c>
      <c r="I236" s="63"/>
      <c r="J236" s="63"/>
      <c r="K236" s="63"/>
      <c r="L236" s="94"/>
      <c r="M236" s="94"/>
      <c r="N236" s="67">
        <f t="shared" si="25"/>
        <v>100</v>
      </c>
      <c r="O236" s="90"/>
      <c r="P236" s="69"/>
      <c r="Q236" s="69"/>
      <c r="R236" s="70"/>
    </row>
    <row r="237" spans="1:18" ht="51" x14ac:dyDescent="0.15">
      <c r="A237" s="59" t="s">
        <v>508</v>
      </c>
      <c r="B237" s="60" t="s">
        <v>434</v>
      </c>
      <c r="C237" s="60" t="s">
        <v>48</v>
      </c>
      <c r="D237" s="60"/>
      <c r="E237" s="60" t="s">
        <v>50</v>
      </c>
      <c r="F237" s="74" t="s">
        <v>509</v>
      </c>
      <c r="G237" s="62"/>
      <c r="H237" s="63"/>
      <c r="I237" s="64" t="s">
        <v>52</v>
      </c>
      <c r="J237" s="63"/>
      <c r="K237" s="63"/>
      <c r="L237" s="94"/>
      <c r="M237" s="94"/>
      <c r="N237" s="67">
        <f t="shared" si="25"/>
        <v>75</v>
      </c>
      <c r="O237" s="90"/>
      <c r="P237" s="69"/>
      <c r="Q237" s="69"/>
      <c r="R237" s="70"/>
    </row>
    <row r="238" spans="1:18" ht="34" x14ac:dyDescent="0.15">
      <c r="A238" s="59" t="s">
        <v>510</v>
      </c>
      <c r="B238" s="60" t="s">
        <v>434</v>
      </c>
      <c r="C238" s="60"/>
      <c r="D238" s="60" t="s">
        <v>49</v>
      </c>
      <c r="E238" s="60"/>
      <c r="F238" s="74" t="s">
        <v>511</v>
      </c>
      <c r="G238" s="62"/>
      <c r="H238" s="64" t="s">
        <v>52</v>
      </c>
      <c r="I238" s="63"/>
      <c r="J238" s="63"/>
      <c r="K238" s="63"/>
      <c r="L238" s="94"/>
      <c r="M238" s="94"/>
      <c r="N238" s="67">
        <f t="shared" si="25"/>
        <v>100</v>
      </c>
      <c r="O238" s="90"/>
      <c r="P238" s="69"/>
      <c r="Q238" s="69"/>
      <c r="R238" s="70"/>
    </row>
    <row r="239" spans="1:18" ht="34" x14ac:dyDescent="0.15">
      <c r="A239" s="59" t="s">
        <v>512</v>
      </c>
      <c r="B239" s="60" t="s">
        <v>434</v>
      </c>
      <c r="C239" s="60" t="s">
        <v>48</v>
      </c>
      <c r="D239" s="60" t="s">
        <v>49</v>
      </c>
      <c r="E239" s="60" t="s">
        <v>50</v>
      </c>
      <c r="F239" s="74" t="s">
        <v>513</v>
      </c>
      <c r="G239" s="62"/>
      <c r="H239" s="64" t="s">
        <v>52</v>
      </c>
      <c r="I239" s="63"/>
      <c r="J239" s="63"/>
      <c r="K239" s="63"/>
      <c r="L239" s="94"/>
      <c r="M239" s="94"/>
      <c r="N239" s="67">
        <f t="shared" si="25"/>
        <v>100</v>
      </c>
      <c r="O239" s="90"/>
      <c r="P239" s="69"/>
      <c r="Q239" s="69"/>
      <c r="R239" s="70"/>
    </row>
    <row r="240" spans="1:18" ht="51" x14ac:dyDescent="0.15">
      <c r="A240" s="59" t="s">
        <v>514</v>
      </c>
      <c r="B240" s="60" t="s">
        <v>434</v>
      </c>
      <c r="C240" s="60" t="s">
        <v>48</v>
      </c>
      <c r="D240" s="60" t="s">
        <v>49</v>
      </c>
      <c r="E240" s="60" t="s">
        <v>50</v>
      </c>
      <c r="F240" s="74" t="s">
        <v>515</v>
      </c>
      <c r="G240" s="62"/>
      <c r="H240" s="63"/>
      <c r="I240" s="64" t="s">
        <v>52</v>
      </c>
      <c r="J240" s="63"/>
      <c r="K240" s="63"/>
      <c r="L240" s="94"/>
      <c r="M240" s="94"/>
      <c r="N240" s="67">
        <f t="shared" si="25"/>
        <v>75</v>
      </c>
      <c r="O240" s="90"/>
      <c r="P240" s="69"/>
      <c r="Q240" s="69"/>
      <c r="R240" s="70"/>
    </row>
    <row r="241" spans="1:18" ht="34" x14ac:dyDescent="0.15">
      <c r="A241" s="59" t="s">
        <v>516</v>
      </c>
      <c r="B241" s="60" t="s">
        <v>434</v>
      </c>
      <c r="C241" s="60"/>
      <c r="D241" s="60"/>
      <c r="E241" s="60" t="s">
        <v>50</v>
      </c>
      <c r="F241" s="74" t="s">
        <v>517</v>
      </c>
      <c r="G241" s="62"/>
      <c r="H241" s="64" t="s">
        <v>52</v>
      </c>
      <c r="I241" s="63"/>
      <c r="J241" s="63"/>
      <c r="K241" s="63"/>
      <c r="L241" s="94"/>
      <c r="M241" s="94"/>
      <c r="N241" s="67">
        <f t="shared" si="25"/>
        <v>100</v>
      </c>
      <c r="O241" s="90"/>
      <c r="P241" s="69"/>
      <c r="Q241" s="69"/>
      <c r="R241" s="70"/>
    </row>
    <row r="242" spans="1:18" ht="34" x14ac:dyDescent="0.15">
      <c r="A242" s="59" t="s">
        <v>518</v>
      </c>
      <c r="B242" s="60" t="s">
        <v>434</v>
      </c>
      <c r="C242" s="60"/>
      <c r="D242" s="60"/>
      <c r="E242" s="60" t="s">
        <v>50</v>
      </c>
      <c r="F242" s="74" t="s">
        <v>519</v>
      </c>
      <c r="G242" s="62"/>
      <c r="H242" s="64" t="s">
        <v>52</v>
      </c>
      <c r="I242" s="63"/>
      <c r="J242" s="63"/>
      <c r="K242" s="63"/>
      <c r="L242" s="94"/>
      <c r="M242" s="94"/>
      <c r="N242" s="67">
        <f t="shared" si="25"/>
        <v>100</v>
      </c>
      <c r="O242" s="90"/>
      <c r="P242" s="69"/>
      <c r="Q242" s="69"/>
      <c r="R242" s="70"/>
    </row>
    <row r="243" spans="1:18" ht="68" x14ac:dyDescent="0.15">
      <c r="A243" s="59" t="s">
        <v>520</v>
      </c>
      <c r="B243" s="60" t="s">
        <v>434</v>
      </c>
      <c r="C243" s="60"/>
      <c r="D243" s="60"/>
      <c r="E243" s="60" t="s">
        <v>50</v>
      </c>
      <c r="F243" s="74" t="s">
        <v>521</v>
      </c>
      <c r="G243" s="62"/>
      <c r="H243" s="64" t="s">
        <v>52</v>
      </c>
      <c r="I243" s="63"/>
      <c r="J243" s="63"/>
      <c r="K243" s="63"/>
      <c r="L243" s="94"/>
      <c r="M243" s="94"/>
      <c r="N243" s="67">
        <f t="shared" si="25"/>
        <v>100</v>
      </c>
      <c r="O243" s="90"/>
      <c r="P243" s="69"/>
      <c r="Q243" s="69"/>
      <c r="R243" s="70"/>
    </row>
    <row r="244" spans="1:18" ht="17" x14ac:dyDescent="0.15">
      <c r="A244" s="47" t="s">
        <v>522</v>
      </c>
      <c r="B244" s="48" t="s">
        <v>434</v>
      </c>
      <c r="C244" s="48"/>
      <c r="D244" s="48"/>
      <c r="E244" s="48"/>
      <c r="F244" s="77" t="s">
        <v>523</v>
      </c>
      <c r="G244" s="56"/>
      <c r="H244" s="91"/>
      <c r="I244" s="91"/>
      <c r="J244" s="91"/>
      <c r="K244" s="91"/>
      <c r="L244" s="91"/>
      <c r="M244" s="91"/>
      <c r="N244" s="91"/>
      <c r="O244" s="92"/>
      <c r="P244" s="91"/>
      <c r="Q244" s="93"/>
      <c r="R244" s="93"/>
    </row>
    <row r="245" spans="1:18" ht="17" x14ac:dyDescent="0.15">
      <c r="A245" s="47" t="s">
        <v>524</v>
      </c>
      <c r="B245" s="48" t="s">
        <v>434</v>
      </c>
      <c r="C245" s="48"/>
      <c r="D245" s="48"/>
      <c r="E245" s="48"/>
      <c r="F245" s="77" t="s">
        <v>525</v>
      </c>
      <c r="G245" s="56"/>
      <c r="H245" s="54">
        <f>COUNTIF(H246:H255,"x")</f>
        <v>8</v>
      </c>
      <c r="I245" s="54">
        <f t="shared" ref="I245:K245" si="42">COUNTIF(I246:I255,"x")</f>
        <v>0</v>
      </c>
      <c r="J245" s="54">
        <f t="shared" si="42"/>
        <v>2</v>
      </c>
      <c r="K245" s="54">
        <f t="shared" si="42"/>
        <v>0</v>
      </c>
      <c r="L245" s="91"/>
      <c r="M245" s="91"/>
      <c r="N245" s="91"/>
      <c r="O245" s="92"/>
      <c r="P245" s="54">
        <f>SUM(N246:N255)</f>
        <v>850</v>
      </c>
      <c r="Q245" s="54">
        <f>COUNTA(N246:N255)*100</f>
        <v>1000</v>
      </c>
      <c r="R245" s="58">
        <f>P245/Q245</f>
        <v>0.85</v>
      </c>
    </row>
    <row r="246" spans="1:18" ht="34" x14ac:dyDescent="0.15">
      <c r="A246" s="59" t="s">
        <v>526</v>
      </c>
      <c r="B246" s="60" t="s">
        <v>434</v>
      </c>
      <c r="C246" s="60" t="s">
        <v>48</v>
      </c>
      <c r="D246" s="60" t="s">
        <v>49</v>
      </c>
      <c r="E246" s="60" t="s">
        <v>50</v>
      </c>
      <c r="F246" s="74" t="s">
        <v>527</v>
      </c>
      <c r="G246" s="62"/>
      <c r="H246" s="63" t="s">
        <v>52</v>
      </c>
      <c r="I246" s="63"/>
      <c r="J246" s="63"/>
      <c r="K246" s="63"/>
      <c r="L246" s="76"/>
      <c r="M246" s="76"/>
      <c r="N246" s="67">
        <f t="shared" si="25"/>
        <v>100</v>
      </c>
      <c r="O246" s="68" t="str">
        <f t="shared" si="29"/>
        <v/>
      </c>
      <c r="P246" s="69"/>
      <c r="Q246" s="69"/>
      <c r="R246" s="70"/>
    </row>
    <row r="247" spans="1:18" ht="34" x14ac:dyDescent="0.15">
      <c r="A247" s="59" t="s">
        <v>528</v>
      </c>
      <c r="B247" s="60" t="s">
        <v>434</v>
      </c>
      <c r="C247" s="60" t="s">
        <v>48</v>
      </c>
      <c r="D247" s="60" t="s">
        <v>49</v>
      </c>
      <c r="E247" s="60" t="s">
        <v>50</v>
      </c>
      <c r="F247" s="74" t="s">
        <v>529</v>
      </c>
      <c r="G247" s="62"/>
      <c r="H247" s="63" t="s">
        <v>52</v>
      </c>
      <c r="I247" s="63"/>
      <c r="J247" s="63"/>
      <c r="K247" s="63"/>
      <c r="L247" s="76"/>
      <c r="M247" s="76"/>
      <c r="N247" s="67">
        <f t="shared" si="25"/>
        <v>100</v>
      </c>
      <c r="O247" s="68" t="str">
        <f t="shared" si="29"/>
        <v/>
      </c>
      <c r="P247" s="69"/>
      <c r="Q247" s="69"/>
      <c r="R247" s="70"/>
    </row>
    <row r="248" spans="1:18" ht="68" x14ac:dyDescent="0.15">
      <c r="A248" s="59" t="s">
        <v>530</v>
      </c>
      <c r="B248" s="60" t="s">
        <v>434</v>
      </c>
      <c r="C248" s="60" t="s">
        <v>48</v>
      </c>
      <c r="D248" s="60" t="s">
        <v>49</v>
      </c>
      <c r="E248" s="60" t="s">
        <v>50</v>
      </c>
      <c r="F248" s="74" t="s">
        <v>531</v>
      </c>
      <c r="G248" s="62"/>
      <c r="H248" s="63" t="s">
        <v>52</v>
      </c>
      <c r="I248" s="63"/>
      <c r="J248" s="63"/>
      <c r="K248" s="63"/>
      <c r="L248" s="76"/>
      <c r="M248" s="76"/>
      <c r="N248" s="67">
        <f t="shared" si="25"/>
        <v>100</v>
      </c>
      <c r="O248" s="68" t="str">
        <f t="shared" si="29"/>
        <v/>
      </c>
      <c r="P248" s="69"/>
      <c r="Q248" s="69"/>
      <c r="R248" s="70"/>
    </row>
    <row r="249" spans="1:18" ht="34" x14ac:dyDescent="0.15">
      <c r="A249" s="59" t="s">
        <v>532</v>
      </c>
      <c r="B249" s="60" t="s">
        <v>434</v>
      </c>
      <c r="C249" s="60" t="s">
        <v>48</v>
      </c>
      <c r="D249" s="60" t="s">
        <v>49</v>
      </c>
      <c r="E249" s="60" t="s">
        <v>50</v>
      </c>
      <c r="F249" s="74" t="s">
        <v>533</v>
      </c>
      <c r="G249" s="62"/>
      <c r="H249" s="64"/>
      <c r="I249" s="64"/>
      <c r="J249" s="63" t="s">
        <v>52</v>
      </c>
      <c r="K249" s="64"/>
      <c r="L249" s="76"/>
      <c r="M249" s="76"/>
      <c r="N249" s="67">
        <f t="shared" si="25"/>
        <v>25</v>
      </c>
      <c r="O249" s="68" t="str">
        <f t="shared" si="29"/>
        <v/>
      </c>
      <c r="P249" s="69"/>
      <c r="Q249" s="69"/>
      <c r="R249" s="70"/>
    </row>
    <row r="250" spans="1:18" ht="34" x14ac:dyDescent="0.15">
      <c r="A250" s="59" t="s">
        <v>534</v>
      </c>
      <c r="B250" s="60" t="s">
        <v>434</v>
      </c>
      <c r="C250" s="60"/>
      <c r="D250" s="60" t="s">
        <v>49</v>
      </c>
      <c r="E250" s="60" t="s">
        <v>50</v>
      </c>
      <c r="F250" s="74" t="s">
        <v>535</v>
      </c>
      <c r="G250" s="62"/>
      <c r="H250" s="64"/>
      <c r="I250" s="64"/>
      <c r="J250" s="63" t="s">
        <v>52</v>
      </c>
      <c r="K250" s="64"/>
      <c r="L250" s="76"/>
      <c r="M250" s="76"/>
      <c r="N250" s="67">
        <f t="shared" si="25"/>
        <v>25</v>
      </c>
      <c r="O250" s="68" t="str">
        <f t="shared" si="29"/>
        <v/>
      </c>
      <c r="P250" s="69"/>
      <c r="Q250" s="69"/>
      <c r="R250" s="70"/>
    </row>
    <row r="251" spans="1:18" ht="51" x14ac:dyDescent="0.15">
      <c r="A251" s="59" t="s">
        <v>536</v>
      </c>
      <c r="B251" s="60" t="s">
        <v>434</v>
      </c>
      <c r="C251" s="60"/>
      <c r="D251" s="60" t="s">
        <v>49</v>
      </c>
      <c r="E251" s="60" t="s">
        <v>50</v>
      </c>
      <c r="F251" s="74" t="s">
        <v>537</v>
      </c>
      <c r="G251" s="62"/>
      <c r="H251" s="63" t="s">
        <v>52</v>
      </c>
      <c r="I251" s="63"/>
      <c r="J251" s="63"/>
      <c r="K251" s="63"/>
      <c r="L251" s="76"/>
      <c r="M251" s="76"/>
      <c r="N251" s="67">
        <f t="shared" si="25"/>
        <v>100</v>
      </c>
      <c r="O251" s="68" t="str">
        <f t="shared" si="29"/>
        <v/>
      </c>
      <c r="P251" s="69"/>
      <c r="Q251" s="69"/>
      <c r="R251" s="70"/>
    </row>
    <row r="252" spans="1:18" ht="34" x14ac:dyDescent="0.15">
      <c r="A252" s="59" t="s">
        <v>538</v>
      </c>
      <c r="B252" s="60" t="s">
        <v>434</v>
      </c>
      <c r="C252" s="60"/>
      <c r="D252" s="60" t="s">
        <v>49</v>
      </c>
      <c r="E252" s="60" t="s">
        <v>50</v>
      </c>
      <c r="F252" s="74" t="s">
        <v>539</v>
      </c>
      <c r="G252" s="62"/>
      <c r="H252" s="63" t="s">
        <v>52</v>
      </c>
      <c r="I252" s="63"/>
      <c r="J252" s="63"/>
      <c r="K252" s="63"/>
      <c r="L252" s="76"/>
      <c r="M252" s="76"/>
      <c r="N252" s="67">
        <f t="shared" si="25"/>
        <v>100</v>
      </c>
      <c r="O252" s="68" t="str">
        <f t="shared" si="29"/>
        <v/>
      </c>
      <c r="P252" s="69"/>
      <c r="Q252" s="69"/>
      <c r="R252" s="70"/>
    </row>
    <row r="253" spans="1:18" ht="34" x14ac:dyDescent="0.15">
      <c r="A253" s="59" t="s">
        <v>540</v>
      </c>
      <c r="B253" s="60" t="s">
        <v>434</v>
      </c>
      <c r="C253" s="60"/>
      <c r="D253" s="60" t="s">
        <v>49</v>
      </c>
      <c r="E253" s="60" t="s">
        <v>50</v>
      </c>
      <c r="F253" s="74" t="s">
        <v>541</v>
      </c>
      <c r="G253" s="62"/>
      <c r="H253" s="63" t="s">
        <v>52</v>
      </c>
      <c r="I253" s="63"/>
      <c r="J253" s="63"/>
      <c r="K253" s="63"/>
      <c r="L253" s="76"/>
      <c r="M253" s="76"/>
      <c r="N253" s="67">
        <f t="shared" si="25"/>
        <v>100</v>
      </c>
      <c r="O253" s="68" t="str">
        <f t="shared" si="29"/>
        <v/>
      </c>
      <c r="P253" s="69"/>
      <c r="Q253" s="69"/>
      <c r="R253" s="70"/>
    </row>
    <row r="254" spans="1:18" ht="34" x14ac:dyDescent="0.15">
      <c r="A254" s="59" t="s">
        <v>542</v>
      </c>
      <c r="B254" s="60" t="s">
        <v>434</v>
      </c>
      <c r="C254" s="60"/>
      <c r="D254" s="60"/>
      <c r="E254" s="60" t="s">
        <v>50</v>
      </c>
      <c r="F254" s="74" t="s">
        <v>543</v>
      </c>
      <c r="G254" s="62"/>
      <c r="H254" s="63" t="s">
        <v>52</v>
      </c>
      <c r="I254" s="63"/>
      <c r="J254" s="63"/>
      <c r="K254" s="63"/>
      <c r="L254" s="76"/>
      <c r="M254" s="76"/>
      <c r="N254" s="67">
        <f t="shared" si="25"/>
        <v>100</v>
      </c>
      <c r="O254" s="68" t="str">
        <f t="shared" si="29"/>
        <v/>
      </c>
      <c r="P254" s="69"/>
      <c r="Q254" s="69"/>
      <c r="R254" s="70"/>
    </row>
    <row r="255" spans="1:18" ht="34" x14ac:dyDescent="0.15">
      <c r="A255" s="59" t="s">
        <v>544</v>
      </c>
      <c r="B255" s="60" t="s">
        <v>434</v>
      </c>
      <c r="C255" s="60"/>
      <c r="D255" s="60"/>
      <c r="E255" s="60" t="s">
        <v>50</v>
      </c>
      <c r="F255" s="74" t="s">
        <v>545</v>
      </c>
      <c r="G255" s="62"/>
      <c r="H255" s="63" t="s">
        <v>52</v>
      </c>
      <c r="I255" s="63"/>
      <c r="J255" s="63"/>
      <c r="K255" s="63"/>
      <c r="L255" s="76"/>
      <c r="M255" s="76"/>
      <c r="N255" s="67">
        <f t="shared" si="25"/>
        <v>100</v>
      </c>
      <c r="O255" s="68" t="str">
        <f t="shared" si="29"/>
        <v/>
      </c>
      <c r="P255" s="69"/>
      <c r="Q255" s="69"/>
      <c r="R255" s="70"/>
    </row>
    <row r="256" spans="1:18" ht="17" x14ac:dyDescent="0.15">
      <c r="A256" s="47" t="s">
        <v>546</v>
      </c>
      <c r="B256" s="48" t="s">
        <v>434</v>
      </c>
      <c r="C256" s="48"/>
      <c r="D256" s="48"/>
      <c r="E256" s="48"/>
      <c r="F256" s="77" t="s">
        <v>547</v>
      </c>
      <c r="G256" s="56"/>
      <c r="H256" s="54">
        <f>COUNTIF(H257:H258,"x")</f>
        <v>1</v>
      </c>
      <c r="I256" s="54">
        <f t="shared" ref="I256:K256" si="43">COUNTIF(I257:I258,"x")</f>
        <v>1</v>
      </c>
      <c r="J256" s="54">
        <f t="shared" si="43"/>
        <v>0</v>
      </c>
      <c r="K256" s="54">
        <f t="shared" si="43"/>
        <v>0</v>
      </c>
      <c r="L256" s="91"/>
      <c r="M256" s="91"/>
      <c r="N256" s="91"/>
      <c r="O256" s="91"/>
      <c r="P256" s="54">
        <f>SUM(N257:N258)</f>
        <v>175</v>
      </c>
      <c r="Q256" s="54">
        <f>COUNTA(N257:N258)*100</f>
        <v>200</v>
      </c>
      <c r="R256" s="58">
        <f>P256/Q256</f>
        <v>0.875</v>
      </c>
    </row>
    <row r="257" spans="1:18" ht="34" x14ac:dyDescent="0.15">
      <c r="A257" s="59" t="s">
        <v>548</v>
      </c>
      <c r="B257" s="60" t="s">
        <v>434</v>
      </c>
      <c r="C257" s="60"/>
      <c r="D257" s="60" t="s">
        <v>49</v>
      </c>
      <c r="E257" s="60" t="s">
        <v>50</v>
      </c>
      <c r="F257" s="74" t="s">
        <v>549</v>
      </c>
      <c r="G257" s="62"/>
      <c r="H257" s="64"/>
      <c r="I257" s="63" t="s">
        <v>52</v>
      </c>
      <c r="J257" s="64"/>
      <c r="K257" s="64"/>
      <c r="L257" s="76"/>
      <c r="M257" s="76"/>
      <c r="N257" s="67">
        <f t="shared" si="25"/>
        <v>75</v>
      </c>
      <c r="O257" s="68" t="str">
        <f t="shared" si="29"/>
        <v/>
      </c>
      <c r="P257" s="69"/>
      <c r="Q257" s="69"/>
      <c r="R257" s="70"/>
    </row>
    <row r="258" spans="1:18" ht="34" x14ac:dyDescent="0.15">
      <c r="A258" s="59" t="s">
        <v>550</v>
      </c>
      <c r="B258" s="60" t="s">
        <v>434</v>
      </c>
      <c r="C258" s="60"/>
      <c r="D258" s="60" t="s">
        <v>49</v>
      </c>
      <c r="E258" s="60" t="s">
        <v>50</v>
      </c>
      <c r="F258" s="74" t="s">
        <v>551</v>
      </c>
      <c r="G258" s="62"/>
      <c r="H258" s="63" t="s">
        <v>52</v>
      </c>
      <c r="I258" s="64"/>
      <c r="J258" s="64"/>
      <c r="K258" s="64"/>
      <c r="L258" s="76"/>
      <c r="M258" s="76"/>
      <c r="N258" s="67">
        <f t="shared" si="25"/>
        <v>100</v>
      </c>
      <c r="O258" s="68" t="str">
        <f t="shared" si="29"/>
        <v/>
      </c>
      <c r="P258" s="69"/>
      <c r="Q258" s="69"/>
      <c r="R258" s="70"/>
    </row>
    <row r="259" spans="1:18" ht="17" x14ac:dyDescent="0.15">
      <c r="A259" s="47" t="s">
        <v>552</v>
      </c>
      <c r="B259" s="48" t="s">
        <v>434</v>
      </c>
      <c r="C259" s="48"/>
      <c r="D259" s="48"/>
      <c r="E259" s="48"/>
      <c r="F259" s="77" t="s">
        <v>553</v>
      </c>
      <c r="G259" s="56"/>
      <c r="H259" s="54">
        <f>COUNTIF(H260:H260,"x")</f>
        <v>0</v>
      </c>
      <c r="I259" s="54">
        <f t="shared" ref="I259:K259" si="44">COUNTIF(I260:I260,"x")</f>
        <v>1</v>
      </c>
      <c r="J259" s="54">
        <f t="shared" si="44"/>
        <v>0</v>
      </c>
      <c r="K259" s="54">
        <f t="shared" si="44"/>
        <v>0</v>
      </c>
      <c r="L259" s="91"/>
      <c r="M259" s="91"/>
      <c r="N259" s="91"/>
      <c r="O259" s="91"/>
      <c r="P259" s="54">
        <f>SUM(N260:N260)</f>
        <v>75</v>
      </c>
      <c r="Q259" s="54">
        <f>COUNTA(N260:N260)*100</f>
        <v>100</v>
      </c>
      <c r="R259" s="58">
        <f>P259/Q259</f>
        <v>0.75</v>
      </c>
    </row>
    <row r="260" spans="1:18" ht="51" x14ac:dyDescent="0.15">
      <c r="A260" s="59" t="s">
        <v>554</v>
      </c>
      <c r="B260" s="60" t="s">
        <v>434</v>
      </c>
      <c r="C260" s="60"/>
      <c r="D260" s="60" t="s">
        <v>49</v>
      </c>
      <c r="E260" s="60" t="s">
        <v>50</v>
      </c>
      <c r="F260" s="74" t="s">
        <v>555</v>
      </c>
      <c r="G260" s="62"/>
      <c r="H260" s="63"/>
      <c r="I260" s="64" t="s">
        <v>52</v>
      </c>
      <c r="J260" s="64"/>
      <c r="K260" s="64"/>
      <c r="L260" s="94"/>
      <c r="M260" s="94"/>
      <c r="N260" s="67">
        <f t="shared" si="25"/>
        <v>75</v>
      </c>
      <c r="O260" s="90"/>
      <c r="P260" s="69"/>
      <c r="Q260" s="69"/>
      <c r="R260" s="70"/>
    </row>
    <row r="261" spans="1:18" ht="17" x14ac:dyDescent="0.15">
      <c r="A261" s="47" t="s">
        <v>556</v>
      </c>
      <c r="B261" s="48" t="s">
        <v>434</v>
      </c>
      <c r="C261" s="48"/>
      <c r="D261" s="48"/>
      <c r="E261" s="48"/>
      <c r="F261" s="77" t="s">
        <v>557</v>
      </c>
      <c r="G261" s="56"/>
      <c r="H261" s="91"/>
      <c r="I261" s="91"/>
      <c r="J261" s="91"/>
      <c r="K261" s="91"/>
      <c r="L261" s="91"/>
      <c r="M261" s="91"/>
      <c r="N261" s="91"/>
      <c r="O261" s="92"/>
      <c r="P261" s="91"/>
      <c r="Q261" s="91"/>
      <c r="R261" s="91"/>
    </row>
    <row r="262" spans="1:18" ht="17" x14ac:dyDescent="0.15">
      <c r="A262" s="47" t="s">
        <v>558</v>
      </c>
      <c r="B262" s="48" t="s">
        <v>434</v>
      </c>
      <c r="C262" s="48"/>
      <c r="D262" s="48"/>
      <c r="E262" s="48"/>
      <c r="F262" s="77" t="s">
        <v>559</v>
      </c>
      <c r="G262" s="56"/>
      <c r="H262" s="54">
        <f>COUNTIF(H263:H265,"x")</f>
        <v>1</v>
      </c>
      <c r="I262" s="54">
        <f t="shared" ref="I262:K262" si="45">COUNTIF(I263:I265,"x")</f>
        <v>2</v>
      </c>
      <c r="J262" s="54">
        <f t="shared" si="45"/>
        <v>0</v>
      </c>
      <c r="K262" s="54">
        <f t="shared" si="45"/>
        <v>0</v>
      </c>
      <c r="L262" s="91"/>
      <c r="M262" s="91"/>
      <c r="N262" s="91"/>
      <c r="O262" s="92"/>
      <c r="P262" s="54">
        <f>SUM(N263:N265)</f>
        <v>250</v>
      </c>
      <c r="Q262" s="54">
        <f>COUNTA(N263:N265)*100</f>
        <v>300</v>
      </c>
      <c r="R262" s="58">
        <f>P262/Q262</f>
        <v>0.83333333333333337</v>
      </c>
    </row>
    <row r="263" spans="1:18" ht="51" x14ac:dyDescent="0.15">
      <c r="A263" s="59" t="s">
        <v>560</v>
      </c>
      <c r="B263" s="60" t="s">
        <v>434</v>
      </c>
      <c r="C263" s="60" t="s">
        <v>48</v>
      </c>
      <c r="D263" s="60" t="s">
        <v>49</v>
      </c>
      <c r="E263" s="60" t="s">
        <v>50</v>
      </c>
      <c r="F263" s="74" t="s">
        <v>561</v>
      </c>
      <c r="G263" s="95"/>
      <c r="H263" s="63" t="s">
        <v>52</v>
      </c>
      <c r="I263" s="63"/>
      <c r="J263" s="63"/>
      <c r="K263" s="63"/>
      <c r="L263" s="76"/>
      <c r="M263" s="76"/>
      <c r="N263" s="67">
        <f t="shared" si="25"/>
        <v>100</v>
      </c>
      <c r="O263" s="68" t="str">
        <f t="shared" si="29"/>
        <v/>
      </c>
      <c r="P263" s="69"/>
      <c r="Q263" s="69"/>
      <c r="R263" s="70"/>
    </row>
    <row r="264" spans="1:18" ht="51" x14ac:dyDescent="0.15">
      <c r="A264" s="59" t="s">
        <v>562</v>
      </c>
      <c r="B264" s="60" t="s">
        <v>434</v>
      </c>
      <c r="C264" s="60" t="s">
        <v>48</v>
      </c>
      <c r="D264" s="60" t="s">
        <v>49</v>
      </c>
      <c r="E264" s="60" t="s">
        <v>50</v>
      </c>
      <c r="F264" s="74" t="s">
        <v>561</v>
      </c>
      <c r="G264" s="62"/>
      <c r="H264" s="63"/>
      <c r="I264" s="63" t="s">
        <v>52</v>
      </c>
      <c r="J264" s="63"/>
      <c r="K264" s="63"/>
      <c r="L264" s="76"/>
      <c r="M264" s="76"/>
      <c r="N264" s="67">
        <f t="shared" si="25"/>
        <v>75</v>
      </c>
      <c r="O264" s="68" t="str">
        <f t="shared" si="29"/>
        <v/>
      </c>
      <c r="P264" s="69"/>
      <c r="Q264" s="69"/>
      <c r="R264" s="70"/>
    </row>
    <row r="265" spans="1:18" ht="51" x14ac:dyDescent="0.15">
      <c r="A265" s="59" t="s">
        <v>563</v>
      </c>
      <c r="B265" s="60" t="s">
        <v>434</v>
      </c>
      <c r="C265" s="60" t="s">
        <v>48</v>
      </c>
      <c r="D265" s="60" t="s">
        <v>49</v>
      </c>
      <c r="E265" s="60" t="s">
        <v>50</v>
      </c>
      <c r="F265" s="74" t="s">
        <v>564</v>
      </c>
      <c r="G265" s="62"/>
      <c r="H265" s="63"/>
      <c r="I265" s="64" t="s">
        <v>52</v>
      </c>
      <c r="J265" s="63"/>
      <c r="K265" s="63"/>
      <c r="L265" s="94"/>
      <c r="M265" s="94"/>
      <c r="N265" s="67">
        <f t="shared" si="25"/>
        <v>75</v>
      </c>
      <c r="O265" s="90"/>
      <c r="P265" s="69"/>
      <c r="Q265" s="69"/>
      <c r="R265" s="70"/>
    </row>
    <row r="266" spans="1:18" ht="17" x14ac:dyDescent="0.15">
      <c r="A266" s="47" t="s">
        <v>565</v>
      </c>
      <c r="B266" s="48" t="s">
        <v>434</v>
      </c>
      <c r="C266" s="48"/>
      <c r="D266" s="48"/>
      <c r="E266" s="48"/>
      <c r="F266" s="77" t="s">
        <v>566</v>
      </c>
      <c r="G266" s="56"/>
      <c r="H266" s="54">
        <f>COUNTIF(H267:H269,"x")</f>
        <v>0</v>
      </c>
      <c r="I266" s="54">
        <f t="shared" ref="I266:K266" si="46">COUNTIF(I267:I269,"x")</f>
        <v>3</v>
      </c>
      <c r="J266" s="54">
        <f t="shared" si="46"/>
        <v>0</v>
      </c>
      <c r="K266" s="54">
        <f t="shared" si="46"/>
        <v>0</v>
      </c>
      <c r="L266" s="91"/>
      <c r="M266" s="91"/>
      <c r="N266" s="91"/>
      <c r="O266" s="92"/>
      <c r="P266" s="54">
        <f>SUM(N267:N269)</f>
        <v>225</v>
      </c>
      <c r="Q266" s="54">
        <f>COUNTA(N267:N269)*100</f>
        <v>300</v>
      </c>
      <c r="R266" s="58">
        <f>P266/Q266</f>
        <v>0.75</v>
      </c>
    </row>
    <row r="267" spans="1:18" ht="34" x14ac:dyDescent="0.15">
      <c r="A267" s="59" t="s">
        <v>567</v>
      </c>
      <c r="B267" s="60" t="s">
        <v>434</v>
      </c>
      <c r="C267" s="60" t="s">
        <v>48</v>
      </c>
      <c r="D267" s="60" t="s">
        <v>49</v>
      </c>
      <c r="E267" s="60" t="s">
        <v>50</v>
      </c>
      <c r="F267" s="74" t="s">
        <v>568</v>
      </c>
      <c r="G267" s="62"/>
      <c r="H267" s="63"/>
      <c r="I267" s="63" t="s">
        <v>52</v>
      </c>
      <c r="J267" s="63"/>
      <c r="K267" s="63"/>
      <c r="L267" s="76"/>
      <c r="M267" s="76"/>
      <c r="N267" s="67">
        <f>IF(AND(H267="",I267="",J267=""),"",100 - ( 25 * (I267="x")) - ( 75 * (J267="x" ) ))</f>
        <v>75</v>
      </c>
      <c r="O267" s="68" t="str">
        <f t="shared" si="29"/>
        <v/>
      </c>
      <c r="P267" s="69"/>
      <c r="Q267" s="69"/>
      <c r="R267" s="70"/>
    </row>
    <row r="268" spans="1:18" ht="51" x14ac:dyDescent="0.15">
      <c r="A268" s="59" t="s">
        <v>569</v>
      </c>
      <c r="B268" s="60" t="s">
        <v>434</v>
      </c>
      <c r="C268" s="60" t="s">
        <v>48</v>
      </c>
      <c r="D268" s="60" t="s">
        <v>49</v>
      </c>
      <c r="E268" s="60" t="s">
        <v>50</v>
      </c>
      <c r="F268" s="74" t="s">
        <v>570</v>
      </c>
      <c r="G268" s="62"/>
      <c r="H268" s="63"/>
      <c r="I268" s="63" t="s">
        <v>52</v>
      </c>
      <c r="J268" s="63"/>
      <c r="K268" s="63"/>
      <c r="L268" s="76"/>
      <c r="M268" s="76"/>
      <c r="N268" s="67">
        <f t="shared" si="25"/>
        <v>75</v>
      </c>
      <c r="O268" s="68" t="str">
        <f t="shared" si="29"/>
        <v/>
      </c>
      <c r="P268" s="69"/>
      <c r="Q268" s="69"/>
      <c r="R268" s="70"/>
    </row>
    <row r="269" spans="1:18" ht="34" x14ac:dyDescent="0.15">
      <c r="A269" s="59" t="s">
        <v>571</v>
      </c>
      <c r="B269" s="60" t="s">
        <v>434</v>
      </c>
      <c r="C269" s="60" t="s">
        <v>48</v>
      </c>
      <c r="D269" s="60" t="s">
        <v>49</v>
      </c>
      <c r="E269" s="60" t="s">
        <v>50</v>
      </c>
      <c r="F269" s="74" t="s">
        <v>572</v>
      </c>
      <c r="G269" s="62"/>
      <c r="H269" s="63"/>
      <c r="I269" s="63" t="s">
        <v>52</v>
      </c>
      <c r="J269" s="63"/>
      <c r="K269" s="63"/>
      <c r="L269" s="76"/>
      <c r="M269" s="76"/>
      <c r="N269" s="67">
        <f t="shared" si="25"/>
        <v>75</v>
      </c>
      <c r="O269" s="68" t="str">
        <f t="shared" si="29"/>
        <v/>
      </c>
      <c r="P269" s="69"/>
      <c r="Q269" s="69"/>
      <c r="R269" s="70"/>
    </row>
    <row r="270" spans="1:18" ht="17" x14ac:dyDescent="0.15">
      <c r="A270" s="47" t="s">
        <v>573</v>
      </c>
      <c r="B270" s="48" t="s">
        <v>434</v>
      </c>
      <c r="C270" s="48"/>
      <c r="D270" s="48"/>
      <c r="E270" s="48"/>
      <c r="F270" s="77" t="s">
        <v>574</v>
      </c>
      <c r="G270" s="56"/>
      <c r="H270" s="54">
        <f>COUNTIF(H271:H278,"x")</f>
        <v>6</v>
      </c>
      <c r="I270" s="54">
        <f t="shared" ref="I270:K270" si="47">COUNTIF(I271:I278,"x")</f>
        <v>1</v>
      </c>
      <c r="J270" s="54">
        <f t="shared" si="47"/>
        <v>1</v>
      </c>
      <c r="K270" s="54">
        <f t="shared" si="47"/>
        <v>0</v>
      </c>
      <c r="L270" s="91"/>
      <c r="M270" s="91"/>
      <c r="N270" s="91"/>
      <c r="O270" s="92"/>
      <c r="P270" s="54">
        <f>SUM(N271:N278)</f>
        <v>700</v>
      </c>
      <c r="Q270" s="54">
        <f>COUNTA(N271:N278)*100</f>
        <v>800</v>
      </c>
      <c r="R270" s="58">
        <f>P270/Q270</f>
        <v>0.875</v>
      </c>
    </row>
    <row r="271" spans="1:18" ht="51" x14ac:dyDescent="0.15">
      <c r="A271" s="59" t="s">
        <v>575</v>
      </c>
      <c r="B271" s="60" t="s">
        <v>434</v>
      </c>
      <c r="C271" s="60" t="s">
        <v>48</v>
      </c>
      <c r="D271" s="60" t="s">
        <v>49</v>
      </c>
      <c r="E271" s="60" t="s">
        <v>50</v>
      </c>
      <c r="F271" s="74" t="s">
        <v>576</v>
      </c>
      <c r="G271" s="62"/>
      <c r="H271" s="63" t="s">
        <v>52</v>
      </c>
      <c r="I271" s="63"/>
      <c r="J271" s="63"/>
      <c r="K271" s="63"/>
      <c r="L271" s="76"/>
      <c r="M271" s="76"/>
      <c r="N271" s="67">
        <f t="shared" si="25"/>
        <v>100</v>
      </c>
      <c r="O271" s="68" t="str">
        <f t="shared" si="29"/>
        <v/>
      </c>
      <c r="P271" s="69"/>
      <c r="Q271" s="69"/>
      <c r="R271" s="70"/>
    </row>
    <row r="272" spans="1:18" ht="51" x14ac:dyDescent="0.15">
      <c r="A272" s="59" t="s">
        <v>577</v>
      </c>
      <c r="B272" s="60" t="s">
        <v>434</v>
      </c>
      <c r="C272" s="60" t="s">
        <v>48</v>
      </c>
      <c r="D272" s="60" t="s">
        <v>49</v>
      </c>
      <c r="E272" s="60" t="s">
        <v>50</v>
      </c>
      <c r="F272" s="74" t="s">
        <v>578</v>
      </c>
      <c r="G272" s="62"/>
      <c r="H272" s="63" t="s">
        <v>52</v>
      </c>
      <c r="I272" s="63"/>
      <c r="J272" s="63"/>
      <c r="K272" s="63"/>
      <c r="L272" s="76"/>
      <c r="M272" s="76"/>
      <c r="N272" s="67">
        <f t="shared" si="25"/>
        <v>100</v>
      </c>
      <c r="O272" s="68" t="str">
        <f t="shared" si="29"/>
        <v/>
      </c>
      <c r="P272" s="69"/>
      <c r="Q272" s="69"/>
      <c r="R272" s="70"/>
    </row>
    <row r="273" spans="1:18" ht="34" x14ac:dyDescent="0.15">
      <c r="A273" s="59" t="s">
        <v>579</v>
      </c>
      <c r="B273" s="60" t="s">
        <v>434</v>
      </c>
      <c r="C273" s="60" t="s">
        <v>48</v>
      </c>
      <c r="D273" s="60" t="s">
        <v>49</v>
      </c>
      <c r="E273" s="60" t="s">
        <v>50</v>
      </c>
      <c r="F273" s="74" t="s">
        <v>580</v>
      </c>
      <c r="G273" s="62"/>
      <c r="H273" s="63" t="s">
        <v>52</v>
      </c>
      <c r="I273" s="63"/>
      <c r="J273" s="63"/>
      <c r="K273" s="63"/>
      <c r="L273" s="76"/>
      <c r="M273" s="76"/>
      <c r="N273" s="67">
        <f t="shared" si="25"/>
        <v>100</v>
      </c>
      <c r="O273" s="68" t="str">
        <f t="shared" si="29"/>
        <v/>
      </c>
      <c r="P273" s="69"/>
      <c r="Q273" s="69"/>
      <c r="R273" s="70"/>
    </row>
    <row r="274" spans="1:18" ht="34" x14ac:dyDescent="0.15">
      <c r="A274" s="59" t="s">
        <v>581</v>
      </c>
      <c r="B274" s="60" t="s">
        <v>434</v>
      </c>
      <c r="C274" s="60" t="s">
        <v>48</v>
      </c>
      <c r="D274" s="60" t="s">
        <v>49</v>
      </c>
      <c r="E274" s="60" t="s">
        <v>50</v>
      </c>
      <c r="F274" s="74" t="s">
        <v>582</v>
      </c>
      <c r="G274" s="62"/>
      <c r="H274" s="63" t="s">
        <v>52</v>
      </c>
      <c r="I274" s="63"/>
      <c r="J274" s="63"/>
      <c r="K274" s="63"/>
      <c r="L274" s="76"/>
      <c r="M274" s="76"/>
      <c r="N274" s="67">
        <f t="shared" si="25"/>
        <v>100</v>
      </c>
      <c r="O274" s="68" t="str">
        <f t="shared" si="29"/>
        <v/>
      </c>
      <c r="P274" s="69"/>
      <c r="Q274" s="69"/>
      <c r="R274" s="70"/>
    </row>
    <row r="275" spans="1:18" ht="34" x14ac:dyDescent="0.15">
      <c r="A275" s="59" t="s">
        <v>583</v>
      </c>
      <c r="B275" s="60" t="s">
        <v>434</v>
      </c>
      <c r="C275" s="60" t="s">
        <v>48</v>
      </c>
      <c r="D275" s="60" t="s">
        <v>49</v>
      </c>
      <c r="E275" s="60" t="s">
        <v>50</v>
      </c>
      <c r="F275" s="74" t="s">
        <v>584</v>
      </c>
      <c r="G275" s="62"/>
      <c r="H275" s="63" t="s">
        <v>52</v>
      </c>
      <c r="I275" s="63"/>
      <c r="J275" s="63"/>
      <c r="K275" s="63"/>
      <c r="L275" s="76"/>
      <c r="M275" s="76"/>
      <c r="N275" s="67">
        <f t="shared" si="25"/>
        <v>100</v>
      </c>
      <c r="O275" s="68" t="str">
        <f t="shared" si="29"/>
        <v/>
      </c>
      <c r="P275" s="69"/>
      <c r="Q275" s="69"/>
      <c r="R275" s="70"/>
    </row>
    <row r="276" spans="1:18" ht="34" x14ac:dyDescent="0.15">
      <c r="A276" s="59" t="s">
        <v>585</v>
      </c>
      <c r="B276" s="60" t="s">
        <v>434</v>
      </c>
      <c r="C276" s="60" t="s">
        <v>48</v>
      </c>
      <c r="D276" s="60" t="s">
        <v>49</v>
      </c>
      <c r="E276" s="60" t="s">
        <v>50</v>
      </c>
      <c r="F276" s="74" t="s">
        <v>586</v>
      </c>
      <c r="G276" s="62"/>
      <c r="H276" s="63"/>
      <c r="I276" s="63" t="s">
        <v>52</v>
      </c>
      <c r="J276" s="63"/>
      <c r="K276" s="63"/>
      <c r="L276" s="76"/>
      <c r="M276" s="76"/>
      <c r="N276" s="67">
        <f t="shared" si="25"/>
        <v>75</v>
      </c>
      <c r="O276" s="68" t="str">
        <f t="shared" si="29"/>
        <v/>
      </c>
      <c r="P276" s="69"/>
      <c r="Q276" s="69"/>
      <c r="R276" s="70"/>
    </row>
    <row r="277" spans="1:18" ht="34" x14ac:dyDescent="0.15">
      <c r="A277" s="59" t="s">
        <v>587</v>
      </c>
      <c r="B277" s="60" t="s">
        <v>434</v>
      </c>
      <c r="C277" s="60" t="s">
        <v>48</v>
      </c>
      <c r="D277" s="60" t="s">
        <v>49</v>
      </c>
      <c r="E277" s="60" t="s">
        <v>50</v>
      </c>
      <c r="F277" s="74" t="s">
        <v>588</v>
      </c>
      <c r="G277" s="62"/>
      <c r="H277" s="64"/>
      <c r="I277" s="64"/>
      <c r="J277" s="63" t="s">
        <v>52</v>
      </c>
      <c r="K277" s="64"/>
      <c r="L277" s="76"/>
      <c r="M277" s="76"/>
      <c r="N277" s="67">
        <f t="shared" si="25"/>
        <v>25</v>
      </c>
      <c r="O277" s="68" t="str">
        <f t="shared" si="29"/>
        <v/>
      </c>
      <c r="P277" s="69"/>
      <c r="Q277" s="69"/>
      <c r="R277" s="70"/>
    </row>
    <row r="278" spans="1:18" ht="34" x14ac:dyDescent="0.15">
      <c r="A278" s="59" t="s">
        <v>589</v>
      </c>
      <c r="B278" s="60" t="s">
        <v>434</v>
      </c>
      <c r="C278" s="60" t="s">
        <v>48</v>
      </c>
      <c r="D278" s="60" t="s">
        <v>49</v>
      </c>
      <c r="E278" s="60" t="s">
        <v>50</v>
      </c>
      <c r="F278" s="74" t="s">
        <v>590</v>
      </c>
      <c r="G278" s="62"/>
      <c r="H278" s="64" t="s">
        <v>52</v>
      </c>
      <c r="I278" s="64"/>
      <c r="J278" s="63"/>
      <c r="K278" s="64"/>
      <c r="L278" s="94"/>
      <c r="M278" s="94"/>
      <c r="N278" s="67">
        <f t="shared" ref="N278" si="48">IF(AND(H278="",I278="",J278=""),"",100 - ( 25 * (I278="x")) - ( 75 * (J278="x" ) ))</f>
        <v>100</v>
      </c>
      <c r="O278" s="90"/>
      <c r="P278" s="69"/>
      <c r="Q278" s="69"/>
      <c r="R278" s="70"/>
    </row>
    <row r="279" spans="1:18" ht="17" x14ac:dyDescent="0.15">
      <c r="A279" s="47" t="s">
        <v>591</v>
      </c>
      <c r="B279" s="48" t="s">
        <v>592</v>
      </c>
      <c r="C279" s="48"/>
      <c r="D279" s="48"/>
      <c r="E279" s="48"/>
      <c r="F279" s="77" t="s">
        <v>593</v>
      </c>
      <c r="G279" s="56"/>
      <c r="H279" s="51"/>
      <c r="I279" s="51"/>
      <c r="J279" s="51"/>
      <c r="K279" s="51"/>
      <c r="L279" s="91"/>
      <c r="M279" s="91"/>
      <c r="N279" s="91"/>
      <c r="O279" s="92"/>
      <c r="P279" s="93"/>
      <c r="Q279" s="93"/>
      <c r="R279" s="93"/>
    </row>
    <row r="280" spans="1:18" ht="17" x14ac:dyDescent="0.15">
      <c r="A280" s="47" t="s">
        <v>594</v>
      </c>
      <c r="B280" s="48" t="s">
        <v>592</v>
      </c>
      <c r="C280" s="48"/>
      <c r="D280" s="48"/>
      <c r="E280" s="48"/>
      <c r="F280" s="77" t="s">
        <v>595</v>
      </c>
      <c r="G280" s="56"/>
      <c r="H280" s="54">
        <f>COUNTIF(H281:H290,"x")</f>
        <v>4</v>
      </c>
      <c r="I280" s="54">
        <f t="shared" ref="I280:K280" si="49">COUNTIF(I281:I290,"x")</f>
        <v>5</v>
      </c>
      <c r="J280" s="54">
        <f t="shared" si="49"/>
        <v>1</v>
      </c>
      <c r="K280" s="54">
        <f t="shared" si="49"/>
        <v>0</v>
      </c>
      <c r="L280" s="91"/>
      <c r="M280" s="91"/>
      <c r="N280" s="91"/>
      <c r="O280" s="92"/>
      <c r="P280" s="54">
        <f>SUM(N281:N290)</f>
        <v>800</v>
      </c>
      <c r="Q280" s="54">
        <f>COUNTA(N281:N290)*100</f>
        <v>1000</v>
      </c>
      <c r="R280" s="58">
        <f>P280/Q280</f>
        <v>0.8</v>
      </c>
    </row>
    <row r="281" spans="1:18" ht="51" x14ac:dyDescent="0.15">
      <c r="A281" s="59" t="s">
        <v>596</v>
      </c>
      <c r="B281" s="60" t="s">
        <v>592</v>
      </c>
      <c r="C281" s="60" t="s">
        <v>48</v>
      </c>
      <c r="D281" s="60"/>
      <c r="E281" s="60"/>
      <c r="F281" s="74" t="s">
        <v>597</v>
      </c>
      <c r="G281" s="62"/>
      <c r="H281" s="63"/>
      <c r="I281" s="63" t="s">
        <v>52</v>
      </c>
      <c r="J281" s="63"/>
      <c r="K281" s="63"/>
      <c r="L281" s="76"/>
      <c r="N281" s="67">
        <f t="shared" ref="N281:N303" si="50">IF(AND(H281="",I281="",J281=""),"",100 - ( 25 * (I281="x")) - ( 75 * (J281="x" ) ))</f>
        <v>75</v>
      </c>
      <c r="O281" s="68" t="str">
        <f t="shared" ref="O281:O282" si="51">IF(N281&lt;&gt;"",IF(COUNTIF(H281:J281,"x")&gt;1,"ERROR - Enter x in ONE column only!", IF(COUNTIF(H281:J281,"x")=0,"Yet to be entered","") ),"")</f>
        <v/>
      </c>
      <c r="P281" s="69"/>
      <c r="Q281" s="69"/>
      <c r="R281" s="70"/>
    </row>
    <row r="282" spans="1:18" ht="51" x14ac:dyDescent="0.15">
      <c r="A282" s="59" t="s">
        <v>598</v>
      </c>
      <c r="B282" s="60" t="s">
        <v>592</v>
      </c>
      <c r="C282" s="60" t="s">
        <v>48</v>
      </c>
      <c r="D282" s="60"/>
      <c r="E282" s="60"/>
      <c r="F282" s="74" t="s">
        <v>599</v>
      </c>
      <c r="G282" s="62"/>
      <c r="H282" s="63"/>
      <c r="I282" s="63"/>
      <c r="J282" s="63" t="s">
        <v>52</v>
      </c>
      <c r="K282" s="63"/>
      <c r="L282" s="76"/>
      <c r="M282" s="76"/>
      <c r="N282" s="67">
        <f t="shared" si="50"/>
        <v>25</v>
      </c>
      <c r="O282" s="68" t="str">
        <f t="shared" si="51"/>
        <v/>
      </c>
      <c r="P282" s="69"/>
      <c r="Q282" s="69"/>
      <c r="R282" s="70"/>
    </row>
    <row r="283" spans="1:18" ht="51" x14ac:dyDescent="0.15">
      <c r="A283" s="59" t="s">
        <v>600</v>
      </c>
      <c r="B283" s="60" t="s">
        <v>592</v>
      </c>
      <c r="C283" s="60" t="s">
        <v>48</v>
      </c>
      <c r="D283" s="60"/>
      <c r="E283" s="60"/>
      <c r="F283" s="74" t="s">
        <v>601</v>
      </c>
      <c r="G283" s="62"/>
      <c r="H283" s="63"/>
      <c r="I283" s="64" t="s">
        <v>52</v>
      </c>
      <c r="J283" s="63"/>
      <c r="K283" s="63"/>
      <c r="L283" s="94"/>
      <c r="M283" s="94"/>
      <c r="N283" s="67">
        <f t="shared" si="50"/>
        <v>75</v>
      </c>
      <c r="O283" s="90"/>
      <c r="P283" s="69"/>
      <c r="Q283" s="69"/>
      <c r="R283" s="70"/>
    </row>
    <row r="284" spans="1:18" ht="68" x14ac:dyDescent="0.15">
      <c r="A284" s="59" t="s">
        <v>602</v>
      </c>
      <c r="B284" s="60" t="s">
        <v>592</v>
      </c>
      <c r="C284" s="60" t="s">
        <v>48</v>
      </c>
      <c r="D284" s="60"/>
      <c r="E284" s="60"/>
      <c r="F284" s="74" t="s">
        <v>603</v>
      </c>
      <c r="G284" s="62"/>
      <c r="H284" s="64" t="s">
        <v>52</v>
      </c>
      <c r="I284" s="63"/>
      <c r="J284" s="63"/>
      <c r="K284" s="63"/>
      <c r="L284" s="94"/>
      <c r="M284" s="94"/>
      <c r="N284" s="67">
        <f t="shared" si="50"/>
        <v>100</v>
      </c>
      <c r="O284" s="90"/>
      <c r="P284" s="69"/>
      <c r="Q284" s="69"/>
      <c r="R284" s="70"/>
    </row>
    <row r="285" spans="1:18" ht="68" x14ac:dyDescent="0.15">
      <c r="A285" s="59" t="s">
        <v>604</v>
      </c>
      <c r="B285" s="60" t="s">
        <v>592</v>
      </c>
      <c r="C285" s="60" t="s">
        <v>48</v>
      </c>
      <c r="D285" s="60"/>
      <c r="E285" s="60"/>
      <c r="F285" s="74" t="s">
        <v>605</v>
      </c>
      <c r="G285" s="62"/>
      <c r="H285" s="63"/>
      <c r="I285" s="64" t="s">
        <v>52</v>
      </c>
      <c r="J285" s="63"/>
      <c r="K285" s="63"/>
      <c r="L285" s="94"/>
      <c r="M285" s="94"/>
      <c r="N285" s="67">
        <f t="shared" si="50"/>
        <v>75</v>
      </c>
      <c r="O285" s="90"/>
      <c r="P285" s="69"/>
      <c r="Q285" s="69"/>
      <c r="R285" s="70"/>
    </row>
    <row r="286" spans="1:18" ht="85" x14ac:dyDescent="0.15">
      <c r="A286" s="59" t="s">
        <v>606</v>
      </c>
      <c r="B286" s="60" t="s">
        <v>592</v>
      </c>
      <c r="C286" s="60" t="s">
        <v>48</v>
      </c>
      <c r="D286" s="60"/>
      <c r="E286" s="60"/>
      <c r="F286" s="74" t="s">
        <v>607</v>
      </c>
      <c r="G286" s="62"/>
      <c r="H286" s="64" t="s">
        <v>52</v>
      </c>
      <c r="I286" s="63"/>
      <c r="J286" s="63"/>
      <c r="K286" s="63"/>
      <c r="L286" s="94"/>
      <c r="M286" s="94"/>
      <c r="N286" s="67">
        <f t="shared" si="50"/>
        <v>100</v>
      </c>
      <c r="O286" s="90"/>
      <c r="P286" s="69"/>
      <c r="Q286" s="69"/>
      <c r="R286" s="70"/>
    </row>
    <row r="287" spans="1:18" ht="85" x14ac:dyDescent="0.15">
      <c r="A287" s="59" t="s">
        <v>608</v>
      </c>
      <c r="B287" s="60" t="s">
        <v>592</v>
      </c>
      <c r="C287" s="60" t="s">
        <v>48</v>
      </c>
      <c r="D287" s="60"/>
      <c r="E287" s="60"/>
      <c r="F287" s="74" t="s">
        <v>609</v>
      </c>
      <c r="G287" s="62"/>
      <c r="H287" s="64" t="s">
        <v>52</v>
      </c>
      <c r="I287" s="63"/>
      <c r="J287" s="63"/>
      <c r="K287" s="63"/>
      <c r="L287" s="94"/>
      <c r="M287" s="94"/>
      <c r="N287" s="67">
        <f t="shared" si="50"/>
        <v>100</v>
      </c>
      <c r="O287" s="90"/>
      <c r="P287" s="69"/>
      <c r="Q287" s="69"/>
      <c r="R287" s="70"/>
    </row>
    <row r="288" spans="1:18" ht="17" x14ac:dyDescent="0.15">
      <c r="A288" s="59" t="s">
        <v>610</v>
      </c>
      <c r="B288" s="60" t="s">
        <v>592</v>
      </c>
      <c r="C288" s="60" t="s">
        <v>48</v>
      </c>
      <c r="D288" s="60"/>
      <c r="E288" s="60"/>
      <c r="F288" s="74" t="s">
        <v>611</v>
      </c>
      <c r="G288" s="62"/>
      <c r="H288" s="63"/>
      <c r="I288" s="64" t="s">
        <v>52</v>
      </c>
      <c r="J288" s="63"/>
      <c r="K288" s="63"/>
      <c r="L288" s="94"/>
      <c r="M288" s="94"/>
      <c r="N288" s="67">
        <f t="shared" si="50"/>
        <v>75</v>
      </c>
      <c r="O288" s="90"/>
      <c r="P288" s="69"/>
      <c r="Q288" s="69"/>
      <c r="R288" s="70"/>
    </row>
    <row r="289" spans="1:18" ht="34" x14ac:dyDescent="0.15">
      <c r="A289" s="59" t="s">
        <v>612</v>
      </c>
      <c r="B289" s="60" t="s">
        <v>592</v>
      </c>
      <c r="C289" s="60" t="s">
        <v>48</v>
      </c>
      <c r="D289" s="60"/>
      <c r="E289" s="60"/>
      <c r="F289" s="74" t="s">
        <v>613</v>
      </c>
      <c r="G289" s="62"/>
      <c r="H289" s="63"/>
      <c r="I289" s="64" t="s">
        <v>52</v>
      </c>
      <c r="J289" s="63"/>
      <c r="K289" s="63"/>
      <c r="L289" s="94"/>
      <c r="M289" s="94"/>
      <c r="N289" s="67">
        <f t="shared" si="50"/>
        <v>75</v>
      </c>
      <c r="O289" s="90"/>
      <c r="P289" s="69"/>
      <c r="Q289" s="69"/>
      <c r="R289" s="70"/>
    </row>
    <row r="290" spans="1:18" ht="17" x14ac:dyDescent="0.15">
      <c r="A290" s="59" t="s">
        <v>614</v>
      </c>
      <c r="B290" s="60" t="s">
        <v>592</v>
      </c>
      <c r="C290" s="60" t="s">
        <v>48</v>
      </c>
      <c r="D290" s="60"/>
      <c r="E290" s="60"/>
      <c r="F290" s="74" t="s">
        <v>615</v>
      </c>
      <c r="G290" s="62"/>
      <c r="H290" s="64" t="s">
        <v>52</v>
      </c>
      <c r="I290" s="63"/>
      <c r="J290" s="63"/>
      <c r="K290" s="63"/>
      <c r="L290" s="94"/>
      <c r="M290" s="94"/>
      <c r="N290" s="67">
        <f t="shared" si="50"/>
        <v>100</v>
      </c>
      <c r="O290" s="90"/>
      <c r="P290" s="69"/>
      <c r="Q290" s="69"/>
      <c r="R290" s="70"/>
    </row>
    <row r="291" spans="1:18" ht="17" x14ac:dyDescent="0.15">
      <c r="A291" s="47" t="s">
        <v>616</v>
      </c>
      <c r="B291" s="48" t="s">
        <v>592</v>
      </c>
      <c r="C291" s="48"/>
      <c r="D291" s="48"/>
      <c r="E291" s="48"/>
      <c r="F291" s="77" t="s">
        <v>617</v>
      </c>
      <c r="G291" s="56"/>
      <c r="H291" s="54">
        <f>COUNTIF(H292:H303,"x")</f>
        <v>9</v>
      </c>
      <c r="I291" s="54">
        <f t="shared" ref="I291:K291" si="52">COUNTIF(I292:I303,"x")</f>
        <v>2</v>
      </c>
      <c r="J291" s="54">
        <f t="shared" si="52"/>
        <v>0</v>
      </c>
      <c r="K291" s="54">
        <f t="shared" si="52"/>
        <v>1</v>
      </c>
      <c r="L291" s="91"/>
      <c r="M291" s="91"/>
      <c r="N291" s="91"/>
      <c r="O291" s="92"/>
      <c r="P291" s="54">
        <f>SUM(N292:N303)</f>
        <v>1050</v>
      </c>
      <c r="Q291" s="54">
        <f>COUNTA(N292:N303)*100</f>
        <v>1200</v>
      </c>
      <c r="R291" s="58">
        <f>P291/Q291</f>
        <v>0.875</v>
      </c>
    </row>
    <row r="292" spans="1:18" ht="51" x14ac:dyDescent="0.15">
      <c r="A292" s="59" t="s">
        <v>618</v>
      </c>
      <c r="B292" s="60" t="s">
        <v>592</v>
      </c>
      <c r="C292" s="60"/>
      <c r="D292" s="60" t="s">
        <v>49</v>
      </c>
      <c r="E292" s="60"/>
      <c r="F292" s="74" t="s">
        <v>619</v>
      </c>
      <c r="G292" s="62"/>
      <c r="H292" s="64" t="s">
        <v>52</v>
      </c>
      <c r="I292" s="63"/>
      <c r="J292" s="63"/>
      <c r="K292" s="63"/>
      <c r="L292" s="94"/>
      <c r="M292" s="94"/>
      <c r="N292" s="67">
        <f t="shared" si="50"/>
        <v>100</v>
      </c>
      <c r="O292" s="90"/>
      <c r="P292" s="69"/>
      <c r="Q292" s="69"/>
      <c r="R292" s="70"/>
    </row>
    <row r="293" spans="1:18" ht="17" x14ac:dyDescent="0.15">
      <c r="A293" s="59" t="s">
        <v>620</v>
      </c>
      <c r="B293" s="60" t="s">
        <v>592</v>
      </c>
      <c r="C293" s="60"/>
      <c r="D293" s="60" t="s">
        <v>49</v>
      </c>
      <c r="E293" s="60"/>
      <c r="F293" s="74" t="s">
        <v>621</v>
      </c>
      <c r="G293" s="62"/>
      <c r="H293" s="64" t="s">
        <v>52</v>
      </c>
      <c r="I293" s="63"/>
      <c r="J293" s="63"/>
      <c r="K293" s="63"/>
      <c r="L293" s="94"/>
      <c r="M293" s="94"/>
      <c r="N293" s="67">
        <f t="shared" si="50"/>
        <v>100</v>
      </c>
      <c r="O293" s="90"/>
      <c r="P293" s="69"/>
      <c r="Q293" s="69"/>
      <c r="R293" s="70"/>
    </row>
    <row r="294" spans="1:18" ht="34" x14ac:dyDescent="0.15">
      <c r="A294" s="59" t="s">
        <v>622</v>
      </c>
      <c r="B294" s="60" t="s">
        <v>592</v>
      </c>
      <c r="C294" s="60"/>
      <c r="D294" s="60" t="s">
        <v>49</v>
      </c>
      <c r="E294" s="60"/>
      <c r="F294" s="74" t="s">
        <v>623</v>
      </c>
      <c r="G294" s="62"/>
      <c r="H294" s="64" t="s">
        <v>52</v>
      </c>
      <c r="I294" s="63"/>
      <c r="J294" s="63"/>
      <c r="K294" s="63"/>
      <c r="L294" s="94"/>
      <c r="M294" s="94"/>
      <c r="N294" s="67">
        <f t="shared" si="50"/>
        <v>100</v>
      </c>
      <c r="O294" s="90"/>
      <c r="P294" s="69"/>
      <c r="Q294" s="69"/>
      <c r="R294" s="70"/>
    </row>
    <row r="295" spans="1:18" ht="34" x14ac:dyDescent="0.15">
      <c r="A295" s="59" t="s">
        <v>624</v>
      </c>
      <c r="B295" s="60" t="s">
        <v>592</v>
      </c>
      <c r="C295" s="60"/>
      <c r="D295" s="60" t="s">
        <v>49</v>
      </c>
      <c r="E295" s="60"/>
      <c r="F295" s="74" t="s">
        <v>625</v>
      </c>
      <c r="G295" s="62"/>
      <c r="H295" s="63"/>
      <c r="I295" s="64" t="s">
        <v>52</v>
      </c>
      <c r="J295" s="63"/>
      <c r="K295" s="63"/>
      <c r="L295" s="94"/>
      <c r="M295" s="94"/>
      <c r="N295" s="67">
        <f t="shared" si="50"/>
        <v>75</v>
      </c>
      <c r="O295" s="90"/>
      <c r="P295" s="69"/>
      <c r="Q295" s="69"/>
      <c r="R295" s="70"/>
    </row>
    <row r="296" spans="1:18" ht="17" x14ac:dyDescent="0.15">
      <c r="A296" s="59" t="s">
        <v>626</v>
      </c>
      <c r="B296" s="60" t="s">
        <v>592</v>
      </c>
      <c r="C296" s="60"/>
      <c r="D296" s="60" t="s">
        <v>49</v>
      </c>
      <c r="E296" s="60"/>
      <c r="F296" s="74" t="s">
        <v>627</v>
      </c>
      <c r="G296" s="62"/>
      <c r="H296" s="63"/>
      <c r="I296" s="63"/>
      <c r="J296" s="63"/>
      <c r="K296" s="64" t="s">
        <v>52</v>
      </c>
      <c r="L296" s="94"/>
      <c r="M296" s="94"/>
      <c r="N296" s="67" t="str">
        <f t="shared" si="50"/>
        <v/>
      </c>
      <c r="O296" s="90"/>
      <c r="P296" s="69"/>
      <c r="Q296" s="69"/>
      <c r="R296" s="70"/>
    </row>
    <row r="297" spans="1:18" ht="34" x14ac:dyDescent="0.15">
      <c r="A297" s="59" t="s">
        <v>628</v>
      </c>
      <c r="B297" s="60" t="s">
        <v>592</v>
      </c>
      <c r="C297" s="60"/>
      <c r="D297" s="60" t="s">
        <v>49</v>
      </c>
      <c r="E297" s="60"/>
      <c r="F297" s="74" t="s">
        <v>629</v>
      </c>
      <c r="G297" s="62"/>
      <c r="H297" s="64" t="s">
        <v>52</v>
      </c>
      <c r="I297" s="63"/>
      <c r="J297" s="63"/>
      <c r="K297" s="63"/>
      <c r="L297" s="94"/>
      <c r="M297" s="94"/>
      <c r="N297" s="67">
        <f t="shared" si="50"/>
        <v>100</v>
      </c>
      <c r="O297" s="90"/>
      <c r="P297" s="69"/>
      <c r="Q297" s="69"/>
      <c r="R297" s="70"/>
    </row>
    <row r="298" spans="1:18" ht="51" x14ac:dyDescent="0.15">
      <c r="A298" s="59" t="s">
        <v>630</v>
      </c>
      <c r="B298" s="60" t="s">
        <v>592</v>
      </c>
      <c r="C298" s="60"/>
      <c r="D298" s="60" t="s">
        <v>49</v>
      </c>
      <c r="E298" s="60"/>
      <c r="F298" s="74" t="s">
        <v>631</v>
      </c>
      <c r="G298" s="62"/>
      <c r="H298" s="64" t="s">
        <v>52</v>
      </c>
      <c r="I298" s="63"/>
      <c r="J298" s="63"/>
      <c r="K298" s="63"/>
      <c r="L298" s="94"/>
      <c r="M298" s="94"/>
      <c r="N298" s="67">
        <f t="shared" si="50"/>
        <v>100</v>
      </c>
      <c r="O298" s="90"/>
      <c r="P298" s="69"/>
      <c r="Q298" s="69"/>
      <c r="R298" s="70"/>
    </row>
    <row r="299" spans="1:18" ht="34" x14ac:dyDescent="0.15">
      <c r="A299" s="59" t="s">
        <v>632</v>
      </c>
      <c r="B299" s="60" t="s">
        <v>592</v>
      </c>
      <c r="C299" s="60"/>
      <c r="D299" s="60" t="s">
        <v>49</v>
      </c>
      <c r="E299" s="60"/>
      <c r="F299" s="74" t="s">
        <v>633</v>
      </c>
      <c r="G299" s="62"/>
      <c r="H299" s="64" t="s">
        <v>52</v>
      </c>
      <c r="I299" s="63"/>
      <c r="J299" s="63"/>
      <c r="K299" s="63"/>
      <c r="L299" s="94"/>
      <c r="M299" s="94"/>
      <c r="N299" s="67">
        <f t="shared" si="50"/>
        <v>100</v>
      </c>
      <c r="O299" s="90"/>
      <c r="P299" s="69"/>
      <c r="Q299" s="69"/>
      <c r="R299" s="70"/>
    </row>
    <row r="300" spans="1:18" ht="34" x14ac:dyDescent="0.15">
      <c r="A300" s="59" t="s">
        <v>634</v>
      </c>
      <c r="B300" s="60" t="s">
        <v>592</v>
      </c>
      <c r="C300" s="60"/>
      <c r="D300" s="60" t="s">
        <v>49</v>
      </c>
      <c r="E300" s="60"/>
      <c r="F300" s="74" t="s">
        <v>635</v>
      </c>
      <c r="G300" s="62"/>
      <c r="H300" s="63"/>
      <c r="I300" s="64" t="s">
        <v>52</v>
      </c>
      <c r="J300" s="63"/>
      <c r="K300" s="63"/>
      <c r="L300" s="94"/>
      <c r="M300" s="94"/>
      <c r="N300" s="67">
        <f t="shared" si="50"/>
        <v>75</v>
      </c>
      <c r="O300" s="90"/>
      <c r="P300" s="69"/>
      <c r="Q300" s="69"/>
      <c r="R300" s="70"/>
    </row>
    <row r="301" spans="1:18" ht="51" x14ac:dyDescent="0.15">
      <c r="A301" s="59" t="s">
        <v>636</v>
      </c>
      <c r="B301" s="60" t="s">
        <v>592</v>
      </c>
      <c r="C301" s="60"/>
      <c r="D301" s="60" t="s">
        <v>49</v>
      </c>
      <c r="E301" s="60"/>
      <c r="F301" s="74" t="s">
        <v>637</v>
      </c>
      <c r="G301" s="62"/>
      <c r="H301" s="64" t="s">
        <v>52</v>
      </c>
      <c r="I301" s="63"/>
      <c r="J301" s="63"/>
      <c r="K301" s="63"/>
      <c r="L301" s="94"/>
      <c r="M301" s="94"/>
      <c r="N301" s="67">
        <f t="shared" si="50"/>
        <v>100</v>
      </c>
      <c r="O301" s="90"/>
      <c r="P301" s="69"/>
      <c r="Q301" s="69"/>
      <c r="R301" s="70"/>
    </row>
    <row r="302" spans="1:18" ht="51" x14ac:dyDescent="0.15">
      <c r="A302" s="59" t="s">
        <v>638</v>
      </c>
      <c r="B302" s="60" t="s">
        <v>592</v>
      </c>
      <c r="C302" s="60"/>
      <c r="D302" s="60" t="s">
        <v>49</v>
      </c>
      <c r="E302" s="60"/>
      <c r="F302" s="74" t="s">
        <v>637</v>
      </c>
      <c r="G302" s="62"/>
      <c r="H302" s="64" t="s">
        <v>52</v>
      </c>
      <c r="I302" s="63"/>
      <c r="J302" s="63"/>
      <c r="K302" s="63"/>
      <c r="L302" s="94"/>
      <c r="M302" s="94"/>
      <c r="N302" s="67">
        <f t="shared" si="50"/>
        <v>100</v>
      </c>
      <c r="O302" s="90"/>
      <c r="P302" s="69"/>
      <c r="Q302" s="69"/>
      <c r="R302" s="70"/>
    </row>
    <row r="303" spans="1:18" ht="34" x14ac:dyDescent="0.15">
      <c r="A303" s="59" t="s">
        <v>639</v>
      </c>
      <c r="B303" s="60" t="s">
        <v>592</v>
      </c>
      <c r="C303" s="60"/>
      <c r="D303" s="60" t="s">
        <v>49</v>
      </c>
      <c r="E303" s="60"/>
      <c r="F303" s="74" t="s">
        <v>640</v>
      </c>
      <c r="G303" s="62"/>
      <c r="H303" s="64" t="s">
        <v>52</v>
      </c>
      <c r="I303" s="63"/>
      <c r="J303" s="63"/>
      <c r="K303" s="63"/>
      <c r="L303" s="94"/>
      <c r="M303" s="94"/>
      <c r="N303" s="67">
        <f t="shared" si="50"/>
        <v>100</v>
      </c>
      <c r="O303" s="90"/>
      <c r="P303" s="69"/>
      <c r="Q303" s="69"/>
      <c r="R303" s="70"/>
    </row>
    <row r="304" spans="1:18" ht="17" x14ac:dyDescent="0.15">
      <c r="A304" s="47" t="s">
        <v>641</v>
      </c>
      <c r="B304" s="48" t="s">
        <v>592</v>
      </c>
      <c r="C304" s="48"/>
      <c r="D304" s="48"/>
      <c r="E304" s="48"/>
      <c r="F304" s="77" t="s">
        <v>642</v>
      </c>
      <c r="G304" s="56"/>
      <c r="H304" s="54">
        <f>COUNTIF(H305:H310,"x")</f>
        <v>0</v>
      </c>
      <c r="I304" s="54">
        <f t="shared" ref="I304:K304" si="53">COUNTIF(I305:I310,"x")</f>
        <v>1</v>
      </c>
      <c r="J304" s="54">
        <f t="shared" si="53"/>
        <v>5</v>
      </c>
      <c r="K304" s="54">
        <f t="shared" si="53"/>
        <v>0</v>
      </c>
      <c r="L304" s="91"/>
      <c r="M304" s="91"/>
      <c r="N304" s="91"/>
      <c r="O304" s="92"/>
      <c r="P304" s="54">
        <f>SUM(N305:N310)</f>
        <v>200</v>
      </c>
      <c r="Q304" s="54">
        <f>COUNTA(N305:N310)*100</f>
        <v>600</v>
      </c>
      <c r="R304" s="58">
        <f>P304/Q304</f>
        <v>0.33333333333333331</v>
      </c>
    </row>
    <row r="305" spans="1:18" ht="51" x14ac:dyDescent="0.15">
      <c r="A305" s="59" t="s">
        <v>643</v>
      </c>
      <c r="B305" s="60" t="s">
        <v>592</v>
      </c>
      <c r="C305" s="60"/>
      <c r="D305" s="60"/>
      <c r="E305" s="60" t="s">
        <v>50</v>
      </c>
      <c r="F305" s="74" t="s">
        <v>644</v>
      </c>
      <c r="G305" s="62"/>
      <c r="H305" s="63"/>
      <c r="I305" s="63" t="s">
        <v>52</v>
      </c>
      <c r="J305" s="63"/>
      <c r="K305" s="63"/>
      <c r="L305" s="76"/>
      <c r="N305" s="67">
        <f t="shared" ref="N305:N511" si="54">IF(AND(H305="",I305="",J305=""),"",100 - ( 25 * (I305="x")) - ( 75 * (J305="x" ) ))</f>
        <v>75</v>
      </c>
      <c r="O305" s="68" t="str">
        <f t="shared" si="29"/>
        <v/>
      </c>
      <c r="P305" s="69"/>
      <c r="Q305" s="69"/>
      <c r="R305" s="70"/>
    </row>
    <row r="306" spans="1:18" ht="68" x14ac:dyDescent="0.15">
      <c r="A306" s="59" t="s">
        <v>645</v>
      </c>
      <c r="B306" s="60" t="s">
        <v>592</v>
      </c>
      <c r="C306" s="60"/>
      <c r="D306" s="60"/>
      <c r="E306" s="60" t="s">
        <v>50</v>
      </c>
      <c r="F306" s="74" t="s">
        <v>646</v>
      </c>
      <c r="G306" s="62"/>
      <c r="H306" s="63"/>
      <c r="I306" s="63"/>
      <c r="J306" s="63" t="s">
        <v>52</v>
      </c>
      <c r="K306" s="63"/>
      <c r="L306" s="76"/>
      <c r="M306" s="76"/>
      <c r="N306" s="67">
        <f t="shared" si="54"/>
        <v>25</v>
      </c>
      <c r="O306" s="68" t="str">
        <f t="shared" si="29"/>
        <v/>
      </c>
      <c r="P306" s="69"/>
      <c r="Q306" s="69"/>
      <c r="R306" s="70"/>
    </row>
    <row r="307" spans="1:18" ht="68" x14ac:dyDescent="0.15">
      <c r="A307" s="59" t="s">
        <v>647</v>
      </c>
      <c r="B307" s="60" t="s">
        <v>592</v>
      </c>
      <c r="C307" s="60"/>
      <c r="D307" s="60"/>
      <c r="E307" s="60" t="s">
        <v>50</v>
      </c>
      <c r="F307" s="74" t="s">
        <v>648</v>
      </c>
      <c r="G307" s="62"/>
      <c r="H307" s="63"/>
      <c r="I307" s="63"/>
      <c r="J307" s="63" t="s">
        <v>52</v>
      </c>
      <c r="K307" s="63"/>
      <c r="L307" s="76"/>
      <c r="M307" s="76"/>
      <c r="N307" s="67">
        <f t="shared" si="54"/>
        <v>25</v>
      </c>
      <c r="O307" s="68" t="str">
        <f t="shared" si="29"/>
        <v/>
      </c>
      <c r="P307" s="69"/>
      <c r="Q307" s="69"/>
      <c r="R307" s="70"/>
    </row>
    <row r="308" spans="1:18" ht="51" x14ac:dyDescent="0.15">
      <c r="A308" s="59" t="s">
        <v>649</v>
      </c>
      <c r="B308" s="60" t="s">
        <v>592</v>
      </c>
      <c r="C308" s="60"/>
      <c r="D308" s="60"/>
      <c r="E308" s="60" t="s">
        <v>50</v>
      </c>
      <c r="F308" s="74" t="s">
        <v>650</v>
      </c>
      <c r="G308" s="62"/>
      <c r="H308" s="63"/>
      <c r="I308" s="63"/>
      <c r="J308" s="63" t="s">
        <v>52</v>
      </c>
      <c r="K308" s="63"/>
      <c r="L308" s="76"/>
      <c r="M308" s="76"/>
      <c r="N308" s="67">
        <f t="shared" si="54"/>
        <v>25</v>
      </c>
      <c r="O308" s="68" t="str">
        <f t="shared" si="29"/>
        <v/>
      </c>
      <c r="P308" s="69"/>
      <c r="Q308" s="69"/>
      <c r="R308" s="70"/>
    </row>
    <row r="309" spans="1:18" ht="34" x14ac:dyDescent="0.15">
      <c r="A309" s="59" t="s">
        <v>651</v>
      </c>
      <c r="B309" s="60" t="s">
        <v>592</v>
      </c>
      <c r="C309" s="60"/>
      <c r="D309" s="60"/>
      <c r="E309" s="60" t="s">
        <v>50</v>
      </c>
      <c r="F309" s="74" t="s">
        <v>652</v>
      </c>
      <c r="G309" s="62"/>
      <c r="H309" s="63"/>
      <c r="I309" s="63"/>
      <c r="J309" s="63" t="s">
        <v>52</v>
      </c>
      <c r="K309" s="63"/>
      <c r="L309" s="76"/>
      <c r="M309" s="76"/>
      <c r="N309" s="67">
        <f t="shared" si="54"/>
        <v>25</v>
      </c>
      <c r="O309" s="68" t="str">
        <f t="shared" si="29"/>
        <v/>
      </c>
      <c r="P309" s="69"/>
      <c r="Q309" s="69"/>
      <c r="R309" s="70"/>
    </row>
    <row r="310" spans="1:18" ht="17" x14ac:dyDescent="0.15">
      <c r="A310" s="59" t="s">
        <v>653</v>
      </c>
      <c r="B310" s="60" t="s">
        <v>592</v>
      </c>
      <c r="C310" s="60"/>
      <c r="D310" s="60"/>
      <c r="E310" s="60" t="s">
        <v>50</v>
      </c>
      <c r="F310" s="74" t="s">
        <v>654</v>
      </c>
      <c r="G310" s="62"/>
      <c r="H310" s="63"/>
      <c r="I310" s="63"/>
      <c r="J310" s="63" t="s">
        <v>52</v>
      </c>
      <c r="K310" s="63"/>
      <c r="L310" s="76"/>
      <c r="M310" s="76"/>
      <c r="N310" s="67">
        <f t="shared" si="54"/>
        <v>25</v>
      </c>
      <c r="O310" s="68" t="str">
        <f t="shared" si="29"/>
        <v/>
      </c>
      <c r="P310" s="69"/>
      <c r="Q310" s="69"/>
      <c r="R310" s="70"/>
    </row>
    <row r="311" spans="1:18" ht="17" x14ac:dyDescent="0.15">
      <c r="A311" s="47" t="s">
        <v>655</v>
      </c>
      <c r="B311" s="48" t="s">
        <v>592</v>
      </c>
      <c r="C311" s="48"/>
      <c r="D311" s="48"/>
      <c r="E311" s="48"/>
      <c r="F311" s="77" t="s">
        <v>656</v>
      </c>
      <c r="G311" s="56"/>
      <c r="H311" s="54">
        <f>COUNTIF(H312:H312,"x")</f>
        <v>1</v>
      </c>
      <c r="I311" s="54">
        <f t="shared" ref="I311:K311" si="55">COUNTIF(I312:I312,"x")</f>
        <v>0</v>
      </c>
      <c r="J311" s="54">
        <f t="shared" si="55"/>
        <v>0</v>
      </c>
      <c r="K311" s="54">
        <f t="shared" si="55"/>
        <v>0</v>
      </c>
      <c r="L311" s="91"/>
      <c r="M311" s="91"/>
      <c r="N311" s="91"/>
      <c r="O311" s="92"/>
      <c r="P311" s="54">
        <f>SUM(N312)</f>
        <v>100</v>
      </c>
      <c r="Q311" s="54">
        <f>COUNTA(N312)*100</f>
        <v>100</v>
      </c>
      <c r="R311" s="58">
        <f>P311/Q311</f>
        <v>1</v>
      </c>
    </row>
    <row r="312" spans="1:18" ht="119" x14ac:dyDescent="0.15">
      <c r="A312" s="59" t="s">
        <v>657</v>
      </c>
      <c r="B312" s="60" t="s">
        <v>592</v>
      </c>
      <c r="C312" s="60"/>
      <c r="D312" s="60"/>
      <c r="E312" s="60" t="s">
        <v>50</v>
      </c>
      <c r="F312" s="74" t="s">
        <v>658</v>
      </c>
      <c r="G312" s="62"/>
      <c r="H312" s="63" t="s">
        <v>52</v>
      </c>
      <c r="I312" s="63"/>
      <c r="J312" s="63"/>
      <c r="K312" s="63"/>
      <c r="L312" s="76"/>
      <c r="M312" s="76"/>
      <c r="N312" s="67">
        <f t="shared" si="54"/>
        <v>100</v>
      </c>
      <c r="O312" s="68" t="str">
        <f t="shared" ref="O312:O523" si="56">IF(N312&lt;&gt;"",IF(COUNTIF(H312:J312,"x")&gt;1,"ERROR - Enter x in ONE column only!", IF(COUNTIF(H312:J312,"x")=0,"Yet to be entered","") ),"")</f>
        <v/>
      </c>
      <c r="P312" s="69"/>
      <c r="Q312" s="69"/>
      <c r="R312" s="70"/>
    </row>
    <row r="313" spans="1:18" ht="17" x14ac:dyDescent="0.15">
      <c r="A313" s="47" t="s">
        <v>659</v>
      </c>
      <c r="B313" s="48" t="s">
        <v>592</v>
      </c>
      <c r="C313" s="48"/>
      <c r="D313" s="48"/>
      <c r="E313" s="48"/>
      <c r="F313" s="77" t="s">
        <v>660</v>
      </c>
      <c r="G313" s="56"/>
      <c r="H313" s="54">
        <f>COUNTIF(H314:H318,"x")</f>
        <v>5</v>
      </c>
      <c r="I313" s="54">
        <f t="shared" ref="I313:K313" si="57">COUNTIF(I314:I318,"x")</f>
        <v>0</v>
      </c>
      <c r="J313" s="54">
        <f t="shared" si="57"/>
        <v>0</v>
      </c>
      <c r="K313" s="54">
        <f t="shared" si="57"/>
        <v>0</v>
      </c>
      <c r="L313" s="91"/>
      <c r="M313" s="91"/>
      <c r="N313" s="91"/>
      <c r="O313" s="92"/>
      <c r="P313" s="54">
        <f>SUM(N314:N318)</f>
        <v>500</v>
      </c>
      <c r="Q313" s="54">
        <f>COUNTA(N314:N318)*100</f>
        <v>500</v>
      </c>
      <c r="R313" s="58">
        <f>P313/Q313</f>
        <v>1</v>
      </c>
    </row>
    <row r="314" spans="1:18" ht="153" x14ac:dyDescent="0.15">
      <c r="A314" s="59" t="s">
        <v>661</v>
      </c>
      <c r="B314" s="60" t="s">
        <v>592</v>
      </c>
      <c r="C314" s="60"/>
      <c r="D314" s="60"/>
      <c r="E314" s="60" t="s">
        <v>50</v>
      </c>
      <c r="F314" s="74" t="s">
        <v>662</v>
      </c>
      <c r="G314" s="62"/>
      <c r="H314" s="63" t="s">
        <v>52</v>
      </c>
      <c r="I314" s="63"/>
      <c r="J314" s="63"/>
      <c r="K314" s="63"/>
      <c r="L314" s="76"/>
      <c r="M314" s="76"/>
      <c r="N314" s="67">
        <f t="shared" si="54"/>
        <v>100</v>
      </c>
      <c r="O314" s="68" t="str">
        <f t="shared" si="56"/>
        <v/>
      </c>
      <c r="P314" s="69"/>
      <c r="Q314" s="69"/>
      <c r="R314" s="70"/>
    </row>
    <row r="315" spans="1:18" ht="51" x14ac:dyDescent="0.15">
      <c r="A315" s="59" t="s">
        <v>663</v>
      </c>
      <c r="B315" s="60" t="s">
        <v>592</v>
      </c>
      <c r="C315" s="60"/>
      <c r="D315" s="60"/>
      <c r="E315" s="60" t="s">
        <v>50</v>
      </c>
      <c r="F315" s="74" t="s">
        <v>664</v>
      </c>
      <c r="G315" s="62"/>
      <c r="H315" s="63" t="s">
        <v>52</v>
      </c>
      <c r="I315" s="63"/>
      <c r="J315" s="63"/>
      <c r="K315" s="63"/>
      <c r="L315" s="76"/>
      <c r="M315" s="76"/>
      <c r="N315" s="67">
        <f t="shared" si="54"/>
        <v>100</v>
      </c>
      <c r="O315" s="68" t="str">
        <f t="shared" si="56"/>
        <v/>
      </c>
      <c r="P315" s="69"/>
      <c r="Q315" s="69"/>
      <c r="R315" s="70"/>
    </row>
    <row r="316" spans="1:18" ht="51" x14ac:dyDescent="0.15">
      <c r="A316" s="59" t="s">
        <v>665</v>
      </c>
      <c r="B316" s="60" t="s">
        <v>592</v>
      </c>
      <c r="C316" s="60"/>
      <c r="D316" s="60"/>
      <c r="E316" s="60" t="s">
        <v>50</v>
      </c>
      <c r="F316" s="74" t="s">
        <v>666</v>
      </c>
      <c r="G316" s="62"/>
      <c r="H316" s="63" t="s">
        <v>52</v>
      </c>
      <c r="I316" s="63"/>
      <c r="J316" s="63"/>
      <c r="K316" s="63"/>
      <c r="L316" s="76"/>
      <c r="M316" s="76"/>
      <c r="N316" s="67">
        <f t="shared" si="54"/>
        <v>100</v>
      </c>
      <c r="O316" s="68" t="str">
        <f t="shared" si="56"/>
        <v/>
      </c>
      <c r="P316" s="69"/>
      <c r="Q316" s="69"/>
      <c r="R316" s="70"/>
    </row>
    <row r="317" spans="1:18" ht="51" x14ac:dyDescent="0.15">
      <c r="A317" s="59" t="s">
        <v>667</v>
      </c>
      <c r="B317" s="60" t="s">
        <v>592</v>
      </c>
      <c r="C317" s="60"/>
      <c r="D317" s="60"/>
      <c r="E317" s="60" t="s">
        <v>50</v>
      </c>
      <c r="F317" s="74" t="s">
        <v>668</v>
      </c>
      <c r="G317" s="62"/>
      <c r="H317" s="63" t="s">
        <v>52</v>
      </c>
      <c r="I317" s="63"/>
      <c r="J317" s="63"/>
      <c r="K317" s="63"/>
      <c r="L317" s="76"/>
      <c r="M317" s="76"/>
      <c r="N317" s="67">
        <f t="shared" si="54"/>
        <v>100</v>
      </c>
      <c r="O317" s="68" t="str">
        <f t="shared" si="56"/>
        <v/>
      </c>
      <c r="P317" s="69"/>
      <c r="Q317" s="69"/>
      <c r="R317" s="70"/>
    </row>
    <row r="318" spans="1:18" ht="34" x14ac:dyDescent="0.15">
      <c r="A318" s="59" t="s">
        <v>669</v>
      </c>
      <c r="B318" s="60" t="s">
        <v>592</v>
      </c>
      <c r="C318" s="60"/>
      <c r="D318" s="60"/>
      <c r="E318" s="60" t="s">
        <v>50</v>
      </c>
      <c r="F318" s="74" t="s">
        <v>670</v>
      </c>
      <c r="G318" s="62"/>
      <c r="H318" s="63" t="s">
        <v>52</v>
      </c>
      <c r="I318" s="63"/>
      <c r="J318" s="63"/>
      <c r="K318" s="63"/>
      <c r="L318" s="76"/>
      <c r="M318" s="76"/>
      <c r="N318" s="67">
        <f t="shared" si="54"/>
        <v>100</v>
      </c>
      <c r="O318" s="68" t="str">
        <f t="shared" si="56"/>
        <v/>
      </c>
      <c r="P318" s="69"/>
      <c r="Q318" s="69"/>
      <c r="R318" s="70"/>
    </row>
    <row r="319" spans="1:18" ht="17" x14ac:dyDescent="0.15">
      <c r="A319" s="47" t="s">
        <v>671</v>
      </c>
      <c r="B319" s="48" t="s">
        <v>592</v>
      </c>
      <c r="C319" s="48"/>
      <c r="D319" s="48"/>
      <c r="E319" s="48"/>
      <c r="F319" s="77" t="s">
        <v>672</v>
      </c>
      <c r="G319" s="56"/>
      <c r="H319" s="91"/>
      <c r="I319" s="91"/>
      <c r="J319" s="91"/>
      <c r="K319" s="91"/>
      <c r="L319" s="91"/>
      <c r="M319" s="91"/>
      <c r="N319" s="91"/>
      <c r="O319" s="92"/>
      <c r="P319" s="51"/>
      <c r="Q319" s="51"/>
      <c r="R319" s="79"/>
    </row>
    <row r="320" spans="1:18" ht="17" x14ac:dyDescent="0.15">
      <c r="A320" s="47" t="s">
        <v>673</v>
      </c>
      <c r="B320" s="48" t="s">
        <v>592</v>
      </c>
      <c r="C320" s="48"/>
      <c r="D320" s="48"/>
      <c r="E320" s="48"/>
      <c r="F320" s="77" t="s">
        <v>674</v>
      </c>
      <c r="G320" s="56"/>
      <c r="H320" s="54">
        <f>COUNTIF(H321:H321,"x")</f>
        <v>1</v>
      </c>
      <c r="I320" s="54">
        <f t="shared" ref="I320:K320" si="58">COUNTIF(I321:I321,"x")</f>
        <v>0</v>
      </c>
      <c r="J320" s="54">
        <f t="shared" si="58"/>
        <v>0</v>
      </c>
      <c r="K320" s="54">
        <f t="shared" si="58"/>
        <v>0</v>
      </c>
      <c r="L320" s="91"/>
      <c r="M320" s="91"/>
      <c r="N320" s="91"/>
      <c r="O320" s="92"/>
      <c r="P320" s="54">
        <f>SUM(N321)</f>
        <v>100</v>
      </c>
      <c r="Q320" s="54">
        <f>COUNTA(N321)*100</f>
        <v>100</v>
      </c>
      <c r="R320" s="58">
        <f>P320/Q320</f>
        <v>1</v>
      </c>
    </row>
    <row r="321" spans="1:18" ht="51" x14ac:dyDescent="0.15">
      <c r="A321" s="59" t="s">
        <v>675</v>
      </c>
      <c r="B321" s="60" t="s">
        <v>592</v>
      </c>
      <c r="C321" s="84"/>
      <c r="D321" s="84"/>
      <c r="E321" s="60" t="s">
        <v>50</v>
      </c>
      <c r="F321" s="82" t="s">
        <v>676</v>
      </c>
      <c r="G321" s="62"/>
      <c r="H321" s="63" t="s">
        <v>52</v>
      </c>
      <c r="I321" s="63"/>
      <c r="J321" s="63"/>
      <c r="K321" s="63"/>
      <c r="L321" s="76"/>
      <c r="M321" s="76"/>
      <c r="N321" s="67">
        <f t="shared" si="54"/>
        <v>100</v>
      </c>
      <c r="O321" s="68" t="str">
        <f t="shared" si="56"/>
        <v/>
      </c>
      <c r="P321" s="69"/>
      <c r="Q321" s="69"/>
      <c r="R321" s="70"/>
    </row>
    <row r="322" spans="1:18" ht="17" x14ac:dyDescent="0.15">
      <c r="A322" s="47" t="s">
        <v>677</v>
      </c>
      <c r="B322" s="48" t="s">
        <v>592</v>
      </c>
      <c r="C322" s="48"/>
      <c r="D322" s="48"/>
      <c r="E322" s="48"/>
      <c r="F322" s="77" t="s">
        <v>678</v>
      </c>
      <c r="G322" s="56"/>
      <c r="H322" s="54">
        <f>COUNTIF(H323:H327,"x")</f>
        <v>5</v>
      </c>
      <c r="I322" s="54">
        <f t="shared" ref="I322:K322" si="59">COUNTIF(I323:I327,"x")</f>
        <v>0</v>
      </c>
      <c r="J322" s="54">
        <f t="shared" si="59"/>
        <v>0</v>
      </c>
      <c r="K322" s="54">
        <f t="shared" si="59"/>
        <v>0</v>
      </c>
      <c r="L322" s="91"/>
      <c r="M322" s="91"/>
      <c r="N322" s="91"/>
      <c r="O322" s="92"/>
      <c r="P322" s="54">
        <f>SUM(N323:N327)</f>
        <v>500</v>
      </c>
      <c r="Q322" s="54">
        <f>COUNTA(N323:N327)*100</f>
        <v>500</v>
      </c>
      <c r="R322" s="58">
        <f>P322/Q322</f>
        <v>1</v>
      </c>
    </row>
    <row r="323" spans="1:18" ht="51" x14ac:dyDescent="0.15">
      <c r="A323" s="59" t="s">
        <v>679</v>
      </c>
      <c r="B323" s="60" t="s">
        <v>592</v>
      </c>
      <c r="C323" s="84"/>
      <c r="D323" s="84"/>
      <c r="E323" s="60" t="s">
        <v>50</v>
      </c>
      <c r="F323" s="82" t="s">
        <v>680</v>
      </c>
      <c r="G323" s="62"/>
      <c r="H323" s="63" t="s">
        <v>52</v>
      </c>
      <c r="I323" s="63"/>
      <c r="J323" s="63"/>
      <c r="K323" s="63"/>
      <c r="L323" s="76"/>
      <c r="M323" s="76"/>
      <c r="N323" s="67">
        <f t="shared" si="54"/>
        <v>100</v>
      </c>
      <c r="O323" s="68" t="str">
        <f t="shared" si="56"/>
        <v/>
      </c>
      <c r="P323" s="69"/>
      <c r="Q323" s="69"/>
      <c r="R323" s="70"/>
    </row>
    <row r="324" spans="1:18" ht="51" x14ac:dyDescent="0.15">
      <c r="A324" s="59" t="s">
        <v>681</v>
      </c>
      <c r="B324" s="60" t="s">
        <v>592</v>
      </c>
      <c r="C324" s="84"/>
      <c r="D324" s="84"/>
      <c r="E324" s="60" t="s">
        <v>50</v>
      </c>
      <c r="F324" s="82" t="s">
        <v>682</v>
      </c>
      <c r="G324" s="62"/>
      <c r="H324" s="63" t="s">
        <v>52</v>
      </c>
      <c r="I324" s="63"/>
      <c r="J324" s="63"/>
      <c r="K324" s="63"/>
      <c r="L324" s="76"/>
      <c r="M324" s="76"/>
      <c r="N324" s="67">
        <f t="shared" si="54"/>
        <v>100</v>
      </c>
      <c r="O324" s="68" t="str">
        <f t="shared" si="56"/>
        <v/>
      </c>
      <c r="P324" s="69"/>
      <c r="Q324" s="69"/>
      <c r="R324" s="70"/>
    </row>
    <row r="325" spans="1:18" ht="51" x14ac:dyDescent="0.15">
      <c r="A325" s="59" t="s">
        <v>683</v>
      </c>
      <c r="B325" s="60" t="s">
        <v>592</v>
      </c>
      <c r="C325" s="84"/>
      <c r="D325" s="84"/>
      <c r="E325" s="60" t="s">
        <v>50</v>
      </c>
      <c r="F325" s="82" t="s">
        <v>684</v>
      </c>
      <c r="G325" s="62"/>
      <c r="H325" s="63" t="s">
        <v>52</v>
      </c>
      <c r="I325" s="63"/>
      <c r="J325" s="63"/>
      <c r="K325" s="63"/>
      <c r="L325" s="76"/>
      <c r="M325" s="76"/>
      <c r="N325" s="67">
        <f t="shared" si="54"/>
        <v>100</v>
      </c>
      <c r="O325" s="68" t="str">
        <f t="shared" si="56"/>
        <v/>
      </c>
      <c r="P325" s="69"/>
      <c r="Q325" s="69"/>
      <c r="R325" s="70"/>
    </row>
    <row r="326" spans="1:18" ht="34" x14ac:dyDescent="0.15">
      <c r="A326" s="59" t="s">
        <v>685</v>
      </c>
      <c r="B326" s="60" t="s">
        <v>592</v>
      </c>
      <c r="C326" s="84"/>
      <c r="D326" s="84"/>
      <c r="E326" s="60" t="s">
        <v>50</v>
      </c>
      <c r="F326" s="82" t="s">
        <v>686</v>
      </c>
      <c r="G326" s="62"/>
      <c r="H326" s="63" t="s">
        <v>52</v>
      </c>
      <c r="I326" s="63"/>
      <c r="J326" s="63"/>
      <c r="K326" s="63"/>
      <c r="L326" s="76"/>
      <c r="M326" s="76"/>
      <c r="N326" s="67">
        <f t="shared" si="54"/>
        <v>100</v>
      </c>
      <c r="O326" s="68" t="str">
        <f t="shared" si="56"/>
        <v/>
      </c>
      <c r="P326" s="69"/>
      <c r="Q326" s="69"/>
      <c r="R326" s="70"/>
    </row>
    <row r="327" spans="1:18" ht="34" x14ac:dyDescent="0.15">
      <c r="A327" s="59" t="s">
        <v>687</v>
      </c>
      <c r="B327" s="60" t="s">
        <v>592</v>
      </c>
      <c r="C327" s="84"/>
      <c r="D327" s="84"/>
      <c r="E327" s="60" t="s">
        <v>50</v>
      </c>
      <c r="F327" s="82" t="s">
        <v>688</v>
      </c>
      <c r="G327" s="62"/>
      <c r="H327" s="63" t="s">
        <v>52</v>
      </c>
      <c r="I327" s="63"/>
      <c r="J327" s="63"/>
      <c r="K327" s="63"/>
      <c r="L327" s="76"/>
      <c r="M327" s="76"/>
      <c r="N327" s="67">
        <f t="shared" si="54"/>
        <v>100</v>
      </c>
      <c r="O327" s="68" t="str">
        <f t="shared" si="56"/>
        <v/>
      </c>
      <c r="P327" s="69"/>
      <c r="Q327" s="69"/>
      <c r="R327" s="70"/>
    </row>
    <row r="328" spans="1:18" ht="17" x14ac:dyDescent="0.15">
      <c r="A328" s="47" t="s">
        <v>689</v>
      </c>
      <c r="B328" s="48" t="s">
        <v>592</v>
      </c>
      <c r="C328" s="48"/>
      <c r="D328" s="48"/>
      <c r="E328" s="48"/>
      <c r="F328" s="77" t="s">
        <v>690</v>
      </c>
      <c r="G328" s="56"/>
      <c r="H328" s="54">
        <f>COUNTIF(H329:H331,"x")</f>
        <v>3</v>
      </c>
      <c r="I328" s="54">
        <f t="shared" ref="I328:K328" si="60">COUNTIF(I329:I331,"x")</f>
        <v>0</v>
      </c>
      <c r="J328" s="54">
        <f t="shared" si="60"/>
        <v>0</v>
      </c>
      <c r="K328" s="54">
        <f t="shared" si="60"/>
        <v>0</v>
      </c>
      <c r="L328" s="91"/>
      <c r="M328" s="91"/>
      <c r="N328" s="91"/>
      <c r="O328" s="92"/>
      <c r="P328" s="54">
        <f>SUM(N329:N331)</f>
        <v>300</v>
      </c>
      <c r="Q328" s="54">
        <f>COUNTA(N329:N331)*100</f>
        <v>300</v>
      </c>
      <c r="R328" s="58">
        <f>P328/Q328</f>
        <v>1</v>
      </c>
    </row>
    <row r="329" spans="1:18" ht="17" x14ac:dyDescent="0.15">
      <c r="A329" s="59" t="s">
        <v>691</v>
      </c>
      <c r="B329" s="60" t="s">
        <v>592</v>
      </c>
      <c r="C329" s="84"/>
      <c r="D329" s="84"/>
      <c r="E329" s="60" t="s">
        <v>50</v>
      </c>
      <c r="F329" s="82" t="s">
        <v>692</v>
      </c>
      <c r="G329" s="62"/>
      <c r="H329" s="63" t="s">
        <v>52</v>
      </c>
      <c r="I329" s="63"/>
      <c r="J329" s="63"/>
      <c r="K329" s="63"/>
      <c r="L329" s="76"/>
      <c r="M329" s="76"/>
      <c r="N329" s="67">
        <f t="shared" si="54"/>
        <v>100</v>
      </c>
      <c r="O329" s="68" t="str">
        <f t="shared" si="56"/>
        <v/>
      </c>
      <c r="P329" s="69"/>
      <c r="Q329" s="69"/>
      <c r="R329" s="70"/>
    </row>
    <row r="330" spans="1:18" ht="51" x14ac:dyDescent="0.15">
      <c r="A330" s="59" t="s">
        <v>693</v>
      </c>
      <c r="B330" s="60" t="s">
        <v>592</v>
      </c>
      <c r="C330" s="84"/>
      <c r="D330" s="84"/>
      <c r="E330" s="60" t="s">
        <v>50</v>
      </c>
      <c r="F330" s="82" t="s">
        <v>694</v>
      </c>
      <c r="G330" s="62"/>
      <c r="H330" s="63" t="s">
        <v>52</v>
      </c>
      <c r="I330" s="63"/>
      <c r="J330" s="63"/>
      <c r="K330" s="63"/>
      <c r="L330" s="76"/>
      <c r="M330" s="76"/>
      <c r="N330" s="67">
        <f t="shared" si="54"/>
        <v>100</v>
      </c>
      <c r="O330" s="68" t="str">
        <f t="shared" si="56"/>
        <v/>
      </c>
      <c r="P330" s="69"/>
      <c r="Q330" s="69"/>
      <c r="R330" s="70"/>
    </row>
    <row r="331" spans="1:18" ht="34" x14ac:dyDescent="0.15">
      <c r="A331" s="59" t="s">
        <v>695</v>
      </c>
      <c r="B331" s="60" t="s">
        <v>592</v>
      </c>
      <c r="C331" s="84"/>
      <c r="D331" s="84"/>
      <c r="E331" s="60" t="s">
        <v>50</v>
      </c>
      <c r="F331" s="82" t="s">
        <v>696</v>
      </c>
      <c r="G331" s="62"/>
      <c r="H331" s="63" t="s">
        <v>52</v>
      </c>
      <c r="I331" s="63"/>
      <c r="J331" s="63"/>
      <c r="K331" s="63"/>
      <c r="L331" s="76"/>
      <c r="M331" s="76"/>
      <c r="N331" s="67">
        <f t="shared" si="54"/>
        <v>100</v>
      </c>
      <c r="O331" s="68" t="str">
        <f t="shared" si="56"/>
        <v/>
      </c>
      <c r="P331" s="69"/>
      <c r="Q331" s="69"/>
      <c r="R331" s="70"/>
    </row>
    <row r="332" spans="1:18" ht="17" x14ac:dyDescent="0.15">
      <c r="A332" s="47" t="s">
        <v>697</v>
      </c>
      <c r="B332" s="48" t="s">
        <v>592</v>
      </c>
      <c r="C332" s="48"/>
      <c r="D332" s="48"/>
      <c r="E332" s="48"/>
      <c r="F332" s="77" t="s">
        <v>698</v>
      </c>
      <c r="G332" s="56"/>
      <c r="H332" s="54">
        <f>COUNTIF(H333:H349,"x")</f>
        <v>10</v>
      </c>
      <c r="I332" s="54">
        <f t="shared" ref="I332:K332" si="61">COUNTIF(I333:I349,"x")</f>
        <v>6</v>
      </c>
      <c r="J332" s="54">
        <f t="shared" si="61"/>
        <v>0</v>
      </c>
      <c r="K332" s="54">
        <f t="shared" si="61"/>
        <v>1</v>
      </c>
      <c r="L332" s="91"/>
      <c r="M332" s="91"/>
      <c r="N332" s="91"/>
      <c r="O332" s="92"/>
      <c r="P332" s="54">
        <f>SUM(N333:N349)</f>
        <v>1450</v>
      </c>
      <c r="Q332" s="54">
        <f>COUNTA(N333:N349)*100</f>
        <v>1700</v>
      </c>
      <c r="R332" s="58">
        <f>P332/Q332</f>
        <v>0.8529411764705882</v>
      </c>
    </row>
    <row r="333" spans="1:18" ht="34" x14ac:dyDescent="0.15">
      <c r="A333" s="59" t="s">
        <v>699</v>
      </c>
      <c r="B333" s="60" t="s">
        <v>592</v>
      </c>
      <c r="C333" s="60"/>
      <c r="D333" s="60" t="s">
        <v>49</v>
      </c>
      <c r="E333" s="60"/>
      <c r="F333" s="74" t="s">
        <v>700</v>
      </c>
      <c r="G333" s="62"/>
      <c r="H333" s="63" t="s">
        <v>52</v>
      </c>
      <c r="I333" s="63"/>
      <c r="J333" s="63"/>
      <c r="K333" s="63"/>
      <c r="L333" s="76"/>
      <c r="M333" s="76"/>
      <c r="N333" s="67">
        <f t="shared" si="54"/>
        <v>100</v>
      </c>
      <c r="O333" s="68" t="str">
        <f t="shared" si="56"/>
        <v/>
      </c>
      <c r="P333" s="69"/>
      <c r="Q333" s="69"/>
      <c r="R333" s="70"/>
    </row>
    <row r="334" spans="1:18" ht="34" x14ac:dyDescent="0.15">
      <c r="A334" s="59" t="s">
        <v>701</v>
      </c>
      <c r="B334" s="60" t="s">
        <v>592</v>
      </c>
      <c r="C334" s="84"/>
      <c r="D334" s="84" t="s">
        <v>49</v>
      </c>
      <c r="E334" s="84"/>
      <c r="F334" s="82" t="s">
        <v>702</v>
      </c>
      <c r="G334" s="62"/>
      <c r="H334" s="63" t="s">
        <v>52</v>
      </c>
      <c r="I334" s="63"/>
      <c r="J334" s="63"/>
      <c r="K334" s="63"/>
      <c r="L334" s="76"/>
      <c r="M334" s="76"/>
      <c r="N334" s="67">
        <f t="shared" si="54"/>
        <v>100</v>
      </c>
      <c r="O334" s="68" t="str">
        <f t="shared" si="56"/>
        <v/>
      </c>
      <c r="P334" s="69"/>
      <c r="Q334" s="69"/>
      <c r="R334" s="70"/>
    </row>
    <row r="335" spans="1:18" ht="17" x14ac:dyDescent="0.15">
      <c r="A335" s="59" t="s">
        <v>703</v>
      </c>
      <c r="B335" s="60" t="s">
        <v>592</v>
      </c>
      <c r="C335" s="84"/>
      <c r="D335" s="84" t="s">
        <v>49</v>
      </c>
      <c r="E335" s="84"/>
      <c r="F335" s="82" t="s">
        <v>704</v>
      </c>
      <c r="G335" s="62"/>
      <c r="H335" s="63" t="s">
        <v>52</v>
      </c>
      <c r="I335" s="63"/>
      <c r="J335" s="63"/>
      <c r="K335" s="63"/>
      <c r="L335" s="76"/>
      <c r="M335" s="76"/>
      <c r="N335" s="67">
        <f t="shared" si="54"/>
        <v>100</v>
      </c>
      <c r="O335" s="68" t="str">
        <f t="shared" si="56"/>
        <v/>
      </c>
      <c r="P335" s="69"/>
      <c r="Q335" s="69"/>
      <c r="R335" s="70"/>
    </row>
    <row r="336" spans="1:18" ht="51" x14ac:dyDescent="0.15">
      <c r="A336" s="59" t="s">
        <v>705</v>
      </c>
      <c r="B336" s="60" t="s">
        <v>592</v>
      </c>
      <c r="C336" s="84"/>
      <c r="D336" s="84" t="s">
        <v>49</v>
      </c>
      <c r="E336" s="84"/>
      <c r="F336" s="82" t="s">
        <v>706</v>
      </c>
      <c r="G336" s="62"/>
      <c r="H336" s="63" t="s">
        <v>52</v>
      </c>
      <c r="I336" s="63"/>
      <c r="J336" s="63"/>
      <c r="K336" s="63"/>
      <c r="L336" s="76"/>
      <c r="M336" s="76"/>
      <c r="N336" s="67">
        <f t="shared" si="54"/>
        <v>100</v>
      </c>
      <c r="O336" s="68" t="str">
        <f t="shared" si="56"/>
        <v/>
      </c>
      <c r="P336" s="69"/>
      <c r="Q336" s="69"/>
      <c r="R336" s="70"/>
    </row>
    <row r="337" spans="1:18" ht="17" x14ac:dyDescent="0.15">
      <c r="A337" s="59" t="s">
        <v>707</v>
      </c>
      <c r="B337" s="60" t="s">
        <v>592</v>
      </c>
      <c r="C337" s="84"/>
      <c r="D337" s="84" t="s">
        <v>49</v>
      </c>
      <c r="E337" s="84"/>
      <c r="F337" s="82" t="s">
        <v>708</v>
      </c>
      <c r="G337" s="62"/>
      <c r="H337" s="63" t="s">
        <v>52</v>
      </c>
      <c r="I337" s="64"/>
      <c r="J337" s="64"/>
      <c r="K337" s="64"/>
      <c r="L337" s="76"/>
      <c r="M337" s="76"/>
      <c r="N337" s="67">
        <f t="shared" si="54"/>
        <v>100</v>
      </c>
      <c r="O337" s="68" t="str">
        <f t="shared" si="56"/>
        <v/>
      </c>
      <c r="P337" s="69"/>
      <c r="Q337" s="69"/>
      <c r="R337" s="70"/>
    </row>
    <row r="338" spans="1:18" ht="34" x14ac:dyDescent="0.15">
      <c r="A338" s="59" t="s">
        <v>709</v>
      </c>
      <c r="B338" s="60" t="s">
        <v>592</v>
      </c>
      <c r="C338" s="84"/>
      <c r="D338" s="84" t="s">
        <v>49</v>
      </c>
      <c r="E338" s="84"/>
      <c r="F338" s="82" t="s">
        <v>710</v>
      </c>
      <c r="G338" s="62"/>
      <c r="H338" s="63" t="s">
        <v>52</v>
      </c>
      <c r="I338" s="63"/>
      <c r="J338" s="63"/>
      <c r="K338" s="63"/>
      <c r="L338" s="76"/>
      <c r="M338" s="76"/>
      <c r="N338" s="67">
        <f t="shared" si="54"/>
        <v>100</v>
      </c>
      <c r="O338" s="68" t="str">
        <f t="shared" si="56"/>
        <v/>
      </c>
      <c r="P338" s="69"/>
      <c r="Q338" s="69"/>
      <c r="R338" s="70"/>
    </row>
    <row r="339" spans="1:18" ht="34" x14ac:dyDescent="0.15">
      <c r="A339" s="59" t="s">
        <v>711</v>
      </c>
      <c r="B339" s="60" t="s">
        <v>592</v>
      </c>
      <c r="C339" s="84"/>
      <c r="D339" s="84" t="s">
        <v>49</v>
      </c>
      <c r="E339" s="84"/>
      <c r="F339" s="82" t="s">
        <v>712</v>
      </c>
      <c r="G339" s="62"/>
      <c r="H339" s="63" t="s">
        <v>52</v>
      </c>
      <c r="I339" s="63"/>
      <c r="J339" s="63"/>
      <c r="K339" s="63"/>
      <c r="L339" s="76"/>
      <c r="M339" s="76"/>
      <c r="N339" s="67">
        <f t="shared" si="54"/>
        <v>100</v>
      </c>
      <c r="O339" s="68" t="str">
        <f t="shared" si="56"/>
        <v/>
      </c>
      <c r="P339" s="69"/>
      <c r="Q339" s="69"/>
      <c r="R339" s="70"/>
    </row>
    <row r="340" spans="1:18" ht="34" x14ac:dyDescent="0.15">
      <c r="A340" s="59" t="s">
        <v>713</v>
      </c>
      <c r="B340" s="60" t="s">
        <v>592</v>
      </c>
      <c r="C340" s="84"/>
      <c r="D340" s="84" t="s">
        <v>49</v>
      </c>
      <c r="E340" s="84"/>
      <c r="F340" s="82" t="s">
        <v>640</v>
      </c>
      <c r="G340" s="62"/>
      <c r="H340" s="63" t="s">
        <v>52</v>
      </c>
      <c r="I340" s="63"/>
      <c r="J340" s="63"/>
      <c r="K340" s="63"/>
      <c r="L340" s="76"/>
      <c r="M340" s="76"/>
      <c r="N340" s="67">
        <f t="shared" si="54"/>
        <v>100</v>
      </c>
      <c r="O340" s="68" t="str">
        <f t="shared" si="56"/>
        <v/>
      </c>
      <c r="P340" s="69"/>
      <c r="Q340" s="69"/>
      <c r="R340" s="70"/>
    </row>
    <row r="341" spans="1:18" ht="34" x14ac:dyDescent="0.15">
      <c r="A341" s="59" t="s">
        <v>714</v>
      </c>
      <c r="B341" s="60" t="s">
        <v>592</v>
      </c>
      <c r="C341" s="60"/>
      <c r="D341" s="60"/>
      <c r="E341" s="60" t="s">
        <v>50</v>
      </c>
      <c r="F341" s="61" t="s">
        <v>715</v>
      </c>
      <c r="G341" s="62"/>
      <c r="H341" s="63" t="s">
        <v>52</v>
      </c>
      <c r="I341" s="63"/>
      <c r="J341" s="63"/>
      <c r="K341" s="63"/>
      <c r="L341" s="76"/>
      <c r="M341" s="76"/>
      <c r="N341" s="67">
        <f t="shared" si="54"/>
        <v>100</v>
      </c>
      <c r="O341" s="68" t="str">
        <f t="shared" si="56"/>
        <v/>
      </c>
      <c r="P341" s="69"/>
      <c r="Q341" s="69"/>
      <c r="R341" s="70"/>
    </row>
    <row r="342" spans="1:18" ht="34" x14ac:dyDescent="0.15">
      <c r="A342" s="59" t="s">
        <v>716</v>
      </c>
      <c r="B342" s="60" t="s">
        <v>592</v>
      </c>
      <c r="C342" s="60"/>
      <c r="D342" s="60"/>
      <c r="E342" s="60" t="s">
        <v>50</v>
      </c>
      <c r="F342" s="61" t="s">
        <v>717</v>
      </c>
      <c r="G342" s="62"/>
      <c r="H342" s="88"/>
      <c r="I342" s="64" t="s">
        <v>52</v>
      </c>
      <c r="J342" s="88"/>
      <c r="K342" s="88"/>
      <c r="L342" s="76"/>
      <c r="M342" s="76"/>
      <c r="N342" s="67">
        <f t="shared" si="54"/>
        <v>75</v>
      </c>
      <c r="O342" s="68"/>
      <c r="P342" s="69"/>
      <c r="Q342" s="69"/>
      <c r="R342" s="70"/>
    </row>
    <row r="343" spans="1:18" ht="17" x14ac:dyDescent="0.15">
      <c r="A343" s="59" t="s">
        <v>718</v>
      </c>
      <c r="B343" s="60" t="s">
        <v>592</v>
      </c>
      <c r="C343" s="60"/>
      <c r="D343" s="60"/>
      <c r="E343" s="60" t="s">
        <v>50</v>
      </c>
      <c r="F343" s="61" t="s">
        <v>719</v>
      </c>
      <c r="G343" s="62"/>
      <c r="H343" s="88"/>
      <c r="I343" s="64" t="s">
        <v>52</v>
      </c>
      <c r="J343" s="88"/>
      <c r="K343" s="88"/>
      <c r="L343" s="76"/>
      <c r="M343" s="76"/>
      <c r="N343" s="67">
        <f t="shared" si="54"/>
        <v>75</v>
      </c>
      <c r="O343" s="68"/>
      <c r="P343" s="69"/>
      <c r="Q343" s="69"/>
      <c r="R343" s="70"/>
    </row>
    <row r="344" spans="1:18" ht="17" x14ac:dyDescent="0.15">
      <c r="A344" s="59" t="s">
        <v>720</v>
      </c>
      <c r="B344" s="60" t="s">
        <v>592</v>
      </c>
      <c r="C344" s="60"/>
      <c r="D344" s="60"/>
      <c r="E344" s="60" t="s">
        <v>50</v>
      </c>
      <c r="F344" s="61" t="s">
        <v>721</v>
      </c>
      <c r="G344" s="62"/>
      <c r="H344" s="88"/>
      <c r="I344" s="88"/>
      <c r="J344" s="88"/>
      <c r="K344" s="64" t="s">
        <v>52</v>
      </c>
      <c r="L344" s="76"/>
      <c r="M344" s="76"/>
      <c r="N344" s="67" t="str">
        <f t="shared" si="54"/>
        <v/>
      </c>
      <c r="O344" s="68"/>
      <c r="P344" s="69"/>
      <c r="Q344" s="69"/>
      <c r="R344" s="70"/>
    </row>
    <row r="345" spans="1:18" ht="51" x14ac:dyDescent="0.15">
      <c r="A345" s="59" t="s">
        <v>722</v>
      </c>
      <c r="B345" s="60" t="s">
        <v>592</v>
      </c>
      <c r="C345" s="60"/>
      <c r="D345" s="60"/>
      <c r="E345" s="60" t="s">
        <v>50</v>
      </c>
      <c r="F345" s="61" t="s">
        <v>723</v>
      </c>
      <c r="G345" s="62"/>
      <c r="H345" s="64" t="s">
        <v>52</v>
      </c>
      <c r="I345" s="88"/>
      <c r="J345" s="88"/>
      <c r="K345" s="88"/>
      <c r="L345" s="76"/>
      <c r="M345" s="76"/>
      <c r="N345" s="67">
        <f t="shared" si="54"/>
        <v>100</v>
      </c>
      <c r="O345" s="68"/>
      <c r="P345" s="69"/>
      <c r="Q345" s="69"/>
      <c r="R345" s="70"/>
    </row>
    <row r="346" spans="1:18" ht="34" x14ac:dyDescent="0.15">
      <c r="A346" s="59" t="s">
        <v>724</v>
      </c>
      <c r="B346" s="60" t="s">
        <v>592</v>
      </c>
      <c r="C346" s="60"/>
      <c r="D346" s="60"/>
      <c r="E346" s="60" t="s">
        <v>50</v>
      </c>
      <c r="F346" s="61" t="s">
        <v>725</v>
      </c>
      <c r="G346" s="62"/>
      <c r="H346" s="88"/>
      <c r="I346" s="64" t="s">
        <v>52</v>
      </c>
      <c r="J346" s="88"/>
      <c r="K346" s="88"/>
      <c r="L346" s="76"/>
      <c r="M346" s="76"/>
      <c r="N346" s="67">
        <f t="shared" si="54"/>
        <v>75</v>
      </c>
      <c r="O346" s="68"/>
      <c r="P346" s="69"/>
      <c r="Q346" s="69"/>
      <c r="R346" s="70"/>
    </row>
    <row r="347" spans="1:18" ht="34" x14ac:dyDescent="0.15">
      <c r="A347" s="59" t="s">
        <v>726</v>
      </c>
      <c r="B347" s="60" t="s">
        <v>592</v>
      </c>
      <c r="C347" s="60"/>
      <c r="D347" s="60"/>
      <c r="E347" s="60" t="s">
        <v>50</v>
      </c>
      <c r="F347" s="61" t="s">
        <v>727</v>
      </c>
      <c r="G347" s="62"/>
      <c r="H347" s="88"/>
      <c r="I347" s="64" t="s">
        <v>52</v>
      </c>
      <c r="J347" s="88"/>
      <c r="K347" s="88"/>
      <c r="L347" s="76"/>
      <c r="M347" s="76"/>
      <c r="N347" s="67">
        <f t="shared" si="54"/>
        <v>75</v>
      </c>
      <c r="O347" s="68"/>
      <c r="P347" s="69"/>
      <c r="Q347" s="69"/>
      <c r="R347" s="70"/>
    </row>
    <row r="348" spans="1:18" ht="51" x14ac:dyDescent="0.15">
      <c r="A348" s="59" t="s">
        <v>728</v>
      </c>
      <c r="B348" s="60" t="s">
        <v>592</v>
      </c>
      <c r="C348" s="60"/>
      <c r="D348" s="60"/>
      <c r="E348" s="60" t="s">
        <v>50</v>
      </c>
      <c r="F348" s="61" t="s">
        <v>729</v>
      </c>
      <c r="G348" s="62"/>
      <c r="H348" s="88"/>
      <c r="I348" s="64" t="s">
        <v>52</v>
      </c>
      <c r="J348" s="88"/>
      <c r="K348" s="88"/>
      <c r="L348" s="76"/>
      <c r="M348" s="76"/>
      <c r="N348" s="67">
        <f t="shared" si="54"/>
        <v>75</v>
      </c>
      <c r="O348" s="68"/>
      <c r="P348" s="69"/>
      <c r="Q348" s="69"/>
      <c r="R348" s="70"/>
    </row>
    <row r="349" spans="1:18" ht="34" x14ac:dyDescent="0.15">
      <c r="A349" s="59" t="s">
        <v>730</v>
      </c>
      <c r="B349" s="60" t="s">
        <v>592</v>
      </c>
      <c r="C349" s="60"/>
      <c r="D349" s="60"/>
      <c r="E349" s="60" t="s">
        <v>50</v>
      </c>
      <c r="F349" s="61" t="s">
        <v>731</v>
      </c>
      <c r="G349" s="62"/>
      <c r="H349" s="88"/>
      <c r="I349" s="64" t="s">
        <v>52</v>
      </c>
      <c r="J349" s="88"/>
      <c r="K349" s="88"/>
      <c r="L349" s="76"/>
      <c r="M349" s="76"/>
      <c r="N349" s="67">
        <f t="shared" si="54"/>
        <v>75</v>
      </c>
      <c r="O349" s="68"/>
      <c r="P349" s="69"/>
      <c r="Q349" s="69"/>
      <c r="R349" s="70"/>
    </row>
    <row r="350" spans="1:18" ht="17" x14ac:dyDescent="0.15">
      <c r="A350" s="47" t="s">
        <v>732</v>
      </c>
      <c r="B350" s="48" t="s">
        <v>592</v>
      </c>
      <c r="C350" s="48"/>
      <c r="D350" s="48"/>
      <c r="E350" s="48"/>
      <c r="F350" s="77" t="s">
        <v>733</v>
      </c>
      <c r="G350" s="56"/>
      <c r="H350" s="54"/>
      <c r="I350" s="54"/>
      <c r="J350" s="54"/>
      <c r="K350" s="54"/>
      <c r="L350" s="91"/>
      <c r="M350" s="91"/>
      <c r="N350" s="91"/>
      <c r="O350" s="92"/>
      <c r="P350" s="54"/>
      <c r="Q350" s="54"/>
      <c r="R350" s="58"/>
    </row>
    <row r="351" spans="1:18" ht="17" x14ac:dyDescent="0.15">
      <c r="A351" s="47" t="s">
        <v>734</v>
      </c>
      <c r="B351" s="48" t="s">
        <v>592</v>
      </c>
      <c r="C351" s="48"/>
      <c r="D351" s="48"/>
      <c r="E351" s="48"/>
      <c r="F351" s="77" t="s">
        <v>735</v>
      </c>
      <c r="G351" s="56"/>
      <c r="H351" s="54">
        <f>COUNTIF(H352:H356,"x")</f>
        <v>2</v>
      </c>
      <c r="I351" s="54">
        <f t="shared" ref="I351:K351" si="62">COUNTIF(I352:I356,"x")</f>
        <v>3</v>
      </c>
      <c r="J351" s="54">
        <f t="shared" si="62"/>
        <v>0</v>
      </c>
      <c r="K351" s="54">
        <f t="shared" si="62"/>
        <v>0</v>
      </c>
      <c r="L351" s="91"/>
      <c r="M351" s="91"/>
      <c r="N351" s="91"/>
      <c r="O351" s="92"/>
      <c r="P351" s="54">
        <f>SUM(N352:N356)</f>
        <v>425</v>
      </c>
      <c r="Q351" s="54">
        <f>COUNTA(N352:N356)*100</f>
        <v>500</v>
      </c>
      <c r="R351" s="58">
        <f>P351/Q351</f>
        <v>0.85</v>
      </c>
    </row>
    <row r="352" spans="1:18" ht="34" x14ac:dyDescent="0.15">
      <c r="A352" s="59" t="s">
        <v>736</v>
      </c>
      <c r="B352" s="60" t="s">
        <v>592</v>
      </c>
      <c r="C352" s="60" t="s">
        <v>48</v>
      </c>
      <c r="D352" s="60"/>
      <c r="E352" s="60"/>
      <c r="F352" s="61" t="s">
        <v>737</v>
      </c>
      <c r="G352" s="62"/>
      <c r="H352" s="64" t="s">
        <v>52</v>
      </c>
      <c r="I352" s="88"/>
      <c r="J352" s="88"/>
      <c r="K352" s="88"/>
      <c r="L352" s="76"/>
      <c r="M352" s="76"/>
      <c r="N352" s="67">
        <f t="shared" si="54"/>
        <v>100</v>
      </c>
      <c r="O352" s="68"/>
      <c r="P352" s="69"/>
      <c r="Q352" s="69"/>
      <c r="R352" s="70"/>
    </row>
    <row r="353" spans="1:18" ht="34" x14ac:dyDescent="0.15">
      <c r="A353" s="59" t="s">
        <v>738</v>
      </c>
      <c r="B353" s="60" t="s">
        <v>592</v>
      </c>
      <c r="C353" s="60" t="s">
        <v>48</v>
      </c>
      <c r="D353" s="60"/>
      <c r="E353" s="60"/>
      <c r="F353" s="61" t="s">
        <v>739</v>
      </c>
      <c r="G353" s="62"/>
      <c r="H353" s="88"/>
      <c r="I353" s="64" t="s">
        <v>52</v>
      </c>
      <c r="J353" s="88"/>
      <c r="K353" s="88"/>
      <c r="L353" s="76"/>
      <c r="M353" s="76"/>
      <c r="N353" s="67">
        <f t="shared" si="54"/>
        <v>75</v>
      </c>
      <c r="O353" s="68"/>
      <c r="P353" s="69"/>
      <c r="Q353" s="69"/>
      <c r="R353" s="70"/>
    </row>
    <row r="354" spans="1:18" ht="34" x14ac:dyDescent="0.15">
      <c r="A354" s="59" t="s">
        <v>740</v>
      </c>
      <c r="B354" s="60" t="s">
        <v>592</v>
      </c>
      <c r="C354" s="60" t="s">
        <v>48</v>
      </c>
      <c r="D354" s="60"/>
      <c r="E354" s="60"/>
      <c r="F354" s="61" t="s">
        <v>741</v>
      </c>
      <c r="G354" s="62"/>
      <c r="H354" s="88"/>
      <c r="I354" s="64" t="s">
        <v>52</v>
      </c>
      <c r="J354" s="88"/>
      <c r="K354" s="88"/>
      <c r="L354" s="76"/>
      <c r="M354" s="76"/>
      <c r="N354" s="67">
        <f t="shared" si="54"/>
        <v>75</v>
      </c>
      <c r="O354" s="68"/>
      <c r="P354" s="69"/>
      <c r="Q354" s="69"/>
      <c r="R354" s="70"/>
    </row>
    <row r="355" spans="1:18" ht="17" x14ac:dyDescent="0.15">
      <c r="A355" s="59" t="s">
        <v>742</v>
      </c>
      <c r="B355" s="60" t="s">
        <v>592</v>
      </c>
      <c r="C355" s="60" t="s">
        <v>48</v>
      </c>
      <c r="D355" s="60"/>
      <c r="E355" s="60"/>
      <c r="F355" s="61" t="s">
        <v>743</v>
      </c>
      <c r="G355" s="62"/>
      <c r="H355" s="88"/>
      <c r="I355" s="64" t="s">
        <v>52</v>
      </c>
      <c r="J355" s="88"/>
      <c r="K355" s="88"/>
      <c r="L355" s="76"/>
      <c r="M355" s="76"/>
      <c r="N355" s="67">
        <f t="shared" si="54"/>
        <v>75</v>
      </c>
      <c r="O355" s="68"/>
      <c r="P355" s="69"/>
      <c r="Q355" s="69"/>
      <c r="R355" s="70"/>
    </row>
    <row r="356" spans="1:18" ht="34" x14ac:dyDescent="0.15">
      <c r="A356" s="59" t="s">
        <v>744</v>
      </c>
      <c r="B356" s="60" t="s">
        <v>592</v>
      </c>
      <c r="C356" s="60" t="s">
        <v>48</v>
      </c>
      <c r="D356" s="60"/>
      <c r="E356" s="60"/>
      <c r="F356" s="61" t="s">
        <v>745</v>
      </c>
      <c r="G356" s="62"/>
      <c r="H356" s="64" t="s">
        <v>52</v>
      </c>
      <c r="I356" s="88"/>
      <c r="J356" s="88"/>
      <c r="K356" s="88"/>
      <c r="L356" s="76"/>
      <c r="M356" s="76"/>
      <c r="N356" s="67">
        <f t="shared" si="54"/>
        <v>100</v>
      </c>
      <c r="O356" s="68"/>
      <c r="P356" s="69"/>
      <c r="Q356" s="69"/>
      <c r="R356" s="70"/>
    </row>
    <row r="357" spans="1:18" ht="17" x14ac:dyDescent="0.15">
      <c r="A357" s="47" t="s">
        <v>746</v>
      </c>
      <c r="B357" s="48" t="s">
        <v>592</v>
      </c>
      <c r="C357" s="48"/>
      <c r="D357" s="48"/>
      <c r="E357" s="48"/>
      <c r="F357" s="77" t="s">
        <v>747</v>
      </c>
      <c r="G357" s="56"/>
      <c r="H357" s="54">
        <f>COUNTIF(H358:H360,"x")</f>
        <v>2</v>
      </c>
      <c r="I357" s="54">
        <f t="shared" ref="I357:K357" si="63">COUNTIF(I358:I360,"x")</f>
        <v>1</v>
      </c>
      <c r="J357" s="54">
        <f t="shared" si="63"/>
        <v>0</v>
      </c>
      <c r="K357" s="54">
        <f t="shared" si="63"/>
        <v>0</v>
      </c>
      <c r="L357" s="91"/>
      <c r="M357" s="91"/>
      <c r="N357" s="91"/>
      <c r="O357" s="92"/>
      <c r="P357" s="54">
        <f>SUM(N358:N360)</f>
        <v>275</v>
      </c>
      <c r="Q357" s="54">
        <f>COUNTA(N358:N360)*100</f>
        <v>300</v>
      </c>
      <c r="R357" s="58">
        <f>P357/Q357</f>
        <v>0.91666666666666663</v>
      </c>
    </row>
    <row r="358" spans="1:18" ht="51" x14ac:dyDescent="0.15">
      <c r="A358" s="59" t="s">
        <v>748</v>
      </c>
      <c r="B358" s="60" t="s">
        <v>592</v>
      </c>
      <c r="C358" s="60" t="s">
        <v>48</v>
      </c>
      <c r="D358" s="60"/>
      <c r="E358" s="60"/>
      <c r="F358" s="61" t="s">
        <v>749</v>
      </c>
      <c r="G358" s="62"/>
      <c r="H358" s="64" t="s">
        <v>52</v>
      </c>
      <c r="I358" s="88"/>
      <c r="J358" s="88"/>
      <c r="K358" s="88"/>
      <c r="L358" s="76"/>
      <c r="M358" s="76"/>
      <c r="N358" s="67">
        <f t="shared" si="54"/>
        <v>100</v>
      </c>
      <c r="O358" s="68"/>
      <c r="P358" s="69"/>
      <c r="Q358" s="69"/>
      <c r="R358" s="70"/>
    </row>
    <row r="359" spans="1:18" ht="51" x14ac:dyDescent="0.15">
      <c r="A359" s="59" t="s">
        <v>750</v>
      </c>
      <c r="B359" s="60" t="s">
        <v>592</v>
      </c>
      <c r="C359" s="60" t="s">
        <v>48</v>
      </c>
      <c r="D359" s="60"/>
      <c r="E359" s="60"/>
      <c r="F359" s="61" t="s">
        <v>751</v>
      </c>
      <c r="G359" s="62"/>
      <c r="H359" s="88"/>
      <c r="I359" s="64" t="s">
        <v>52</v>
      </c>
      <c r="J359" s="88"/>
      <c r="K359" s="88"/>
      <c r="L359" s="76"/>
      <c r="M359" s="76"/>
      <c r="N359" s="67">
        <f t="shared" si="54"/>
        <v>75</v>
      </c>
      <c r="O359" s="68"/>
      <c r="P359" s="69"/>
      <c r="Q359" s="69"/>
      <c r="R359" s="70"/>
    </row>
    <row r="360" spans="1:18" ht="51" x14ac:dyDescent="0.15">
      <c r="A360" s="59" t="s">
        <v>752</v>
      </c>
      <c r="B360" s="60" t="s">
        <v>592</v>
      </c>
      <c r="C360" s="60" t="s">
        <v>48</v>
      </c>
      <c r="D360" s="60"/>
      <c r="E360" s="60"/>
      <c r="F360" s="61" t="s">
        <v>753</v>
      </c>
      <c r="G360" s="62"/>
      <c r="H360" s="64" t="s">
        <v>52</v>
      </c>
      <c r="I360" s="88"/>
      <c r="J360" s="88"/>
      <c r="K360" s="88"/>
      <c r="L360" s="76"/>
      <c r="M360" s="76"/>
      <c r="N360" s="67">
        <f t="shared" si="54"/>
        <v>100</v>
      </c>
      <c r="O360" s="68"/>
      <c r="P360" s="69"/>
      <c r="Q360" s="69"/>
      <c r="R360" s="70"/>
    </row>
    <row r="361" spans="1:18" ht="17" x14ac:dyDescent="0.15">
      <c r="A361" s="47" t="s">
        <v>754</v>
      </c>
      <c r="B361" s="48" t="s">
        <v>592</v>
      </c>
      <c r="C361" s="48"/>
      <c r="D361" s="48"/>
      <c r="E361" s="48"/>
      <c r="F361" s="77" t="s">
        <v>755</v>
      </c>
      <c r="G361" s="56"/>
      <c r="H361" s="54">
        <f>COUNTIF(H362:H371,"x")</f>
        <v>7</v>
      </c>
      <c r="I361" s="54">
        <f t="shared" ref="I361:K361" si="64">COUNTIF(I362:I371,"x")</f>
        <v>3</v>
      </c>
      <c r="J361" s="54">
        <f t="shared" si="64"/>
        <v>0</v>
      </c>
      <c r="K361" s="54">
        <f t="shared" si="64"/>
        <v>0</v>
      </c>
      <c r="L361" s="91"/>
      <c r="M361" s="91"/>
      <c r="N361" s="91"/>
      <c r="O361" s="92"/>
      <c r="P361" s="54">
        <f>SUM(N362:N371)</f>
        <v>925</v>
      </c>
      <c r="Q361" s="54">
        <f>COUNTA(N362:N371)*100</f>
        <v>1000</v>
      </c>
      <c r="R361" s="58">
        <f>P361/Q361</f>
        <v>0.92500000000000004</v>
      </c>
    </row>
    <row r="362" spans="1:18" ht="34" x14ac:dyDescent="0.15">
      <c r="A362" s="59" t="s">
        <v>756</v>
      </c>
      <c r="B362" s="60" t="s">
        <v>592</v>
      </c>
      <c r="C362" s="60" t="s">
        <v>48</v>
      </c>
      <c r="D362" s="60"/>
      <c r="E362" s="60"/>
      <c r="F362" s="61" t="s">
        <v>757</v>
      </c>
      <c r="G362" s="62"/>
      <c r="H362" s="64" t="s">
        <v>52</v>
      </c>
      <c r="I362" s="88"/>
      <c r="J362" s="88"/>
      <c r="K362" s="88"/>
      <c r="L362" s="76"/>
      <c r="M362" s="76"/>
      <c r="N362" s="67">
        <f t="shared" si="54"/>
        <v>100</v>
      </c>
      <c r="O362" s="68"/>
      <c r="P362" s="69"/>
      <c r="Q362" s="69"/>
      <c r="R362" s="70"/>
    </row>
    <row r="363" spans="1:18" ht="51" x14ac:dyDescent="0.15">
      <c r="A363" s="59" t="s">
        <v>758</v>
      </c>
      <c r="B363" s="60" t="s">
        <v>592</v>
      </c>
      <c r="C363" s="60" t="s">
        <v>48</v>
      </c>
      <c r="D363" s="60"/>
      <c r="E363" s="60"/>
      <c r="F363" s="61" t="s">
        <v>759</v>
      </c>
      <c r="G363" s="62"/>
      <c r="H363" s="88"/>
      <c r="I363" s="64" t="s">
        <v>52</v>
      </c>
      <c r="J363" s="88"/>
      <c r="K363" s="88"/>
      <c r="L363" s="76"/>
      <c r="M363" s="76"/>
      <c r="N363" s="67">
        <f t="shared" si="54"/>
        <v>75</v>
      </c>
      <c r="O363" s="68"/>
      <c r="P363" s="69"/>
      <c r="Q363" s="69"/>
      <c r="R363" s="70"/>
    </row>
    <row r="364" spans="1:18" ht="51" x14ac:dyDescent="0.15">
      <c r="A364" s="59" t="s">
        <v>760</v>
      </c>
      <c r="B364" s="60" t="s">
        <v>592</v>
      </c>
      <c r="C364" s="60" t="s">
        <v>48</v>
      </c>
      <c r="D364" s="60"/>
      <c r="E364" s="60"/>
      <c r="F364" s="61" t="s">
        <v>761</v>
      </c>
      <c r="G364" s="62"/>
      <c r="H364" s="64" t="s">
        <v>52</v>
      </c>
      <c r="I364" s="88"/>
      <c r="J364" s="88"/>
      <c r="K364" s="88"/>
      <c r="L364" s="76"/>
      <c r="M364" s="76"/>
      <c r="N364" s="67">
        <f t="shared" si="54"/>
        <v>100</v>
      </c>
      <c r="O364" s="68"/>
      <c r="P364" s="69"/>
      <c r="Q364" s="69"/>
      <c r="R364" s="70"/>
    </row>
    <row r="365" spans="1:18" ht="34" x14ac:dyDescent="0.15">
      <c r="A365" s="59" t="s">
        <v>762</v>
      </c>
      <c r="B365" s="60" t="s">
        <v>592</v>
      </c>
      <c r="C365" s="60" t="s">
        <v>48</v>
      </c>
      <c r="D365" s="60"/>
      <c r="E365" s="60"/>
      <c r="F365" s="61" t="s">
        <v>763</v>
      </c>
      <c r="G365" s="62"/>
      <c r="H365" s="88"/>
      <c r="I365" s="64" t="s">
        <v>52</v>
      </c>
      <c r="J365" s="88"/>
      <c r="K365" s="88"/>
      <c r="L365" s="76"/>
      <c r="M365" s="76"/>
      <c r="N365" s="67">
        <f t="shared" si="54"/>
        <v>75</v>
      </c>
      <c r="O365" s="68"/>
      <c r="P365" s="69"/>
      <c r="Q365" s="69"/>
      <c r="R365" s="70"/>
    </row>
    <row r="366" spans="1:18" ht="51" x14ac:dyDescent="0.15">
      <c r="A366" s="59" t="s">
        <v>764</v>
      </c>
      <c r="B366" s="60" t="s">
        <v>592</v>
      </c>
      <c r="C366" s="60" t="s">
        <v>48</v>
      </c>
      <c r="D366" s="60"/>
      <c r="E366" s="60"/>
      <c r="F366" s="61" t="s">
        <v>765</v>
      </c>
      <c r="G366" s="62"/>
      <c r="H366" s="64" t="s">
        <v>52</v>
      </c>
      <c r="I366" s="88"/>
      <c r="J366" s="88"/>
      <c r="K366" s="88"/>
      <c r="L366" s="76"/>
      <c r="M366" s="76"/>
      <c r="N366" s="67">
        <f t="shared" si="54"/>
        <v>100</v>
      </c>
      <c r="O366" s="68"/>
      <c r="P366" s="69"/>
      <c r="Q366" s="69"/>
      <c r="R366" s="70"/>
    </row>
    <row r="367" spans="1:18" ht="51" x14ac:dyDescent="0.15">
      <c r="A367" s="59" t="s">
        <v>766</v>
      </c>
      <c r="B367" s="60" t="s">
        <v>592</v>
      </c>
      <c r="C367" s="60" t="s">
        <v>48</v>
      </c>
      <c r="D367" s="60"/>
      <c r="E367" s="60"/>
      <c r="F367" s="61" t="s">
        <v>767</v>
      </c>
      <c r="G367" s="62"/>
      <c r="H367" s="64" t="s">
        <v>52</v>
      </c>
      <c r="I367" s="88"/>
      <c r="J367" s="88"/>
      <c r="K367" s="88"/>
      <c r="L367" s="76"/>
      <c r="M367" s="76"/>
      <c r="N367" s="67">
        <f t="shared" si="54"/>
        <v>100</v>
      </c>
      <c r="O367" s="68"/>
      <c r="P367" s="69"/>
      <c r="Q367" s="69"/>
      <c r="R367" s="70"/>
    </row>
    <row r="368" spans="1:18" ht="34" x14ac:dyDescent="0.15">
      <c r="A368" s="59" t="s">
        <v>768</v>
      </c>
      <c r="B368" s="60" t="s">
        <v>592</v>
      </c>
      <c r="C368" s="60" t="s">
        <v>48</v>
      </c>
      <c r="D368" s="60"/>
      <c r="E368" s="60"/>
      <c r="F368" s="61" t="s">
        <v>769</v>
      </c>
      <c r="G368" s="62"/>
      <c r="H368" s="64" t="s">
        <v>52</v>
      </c>
      <c r="I368" s="88"/>
      <c r="J368" s="88"/>
      <c r="K368" s="88"/>
      <c r="L368" s="76"/>
      <c r="M368" s="76"/>
      <c r="N368" s="67">
        <f t="shared" si="54"/>
        <v>100</v>
      </c>
      <c r="O368" s="68"/>
      <c r="P368" s="69"/>
      <c r="Q368" s="69"/>
      <c r="R368" s="70"/>
    </row>
    <row r="369" spans="1:18" ht="34" x14ac:dyDescent="0.15">
      <c r="A369" s="59" t="s">
        <v>770</v>
      </c>
      <c r="B369" s="60" t="s">
        <v>592</v>
      </c>
      <c r="C369" s="60" t="s">
        <v>48</v>
      </c>
      <c r="D369" s="60"/>
      <c r="E369" s="60"/>
      <c r="F369" s="61" t="s">
        <v>771</v>
      </c>
      <c r="G369" s="62"/>
      <c r="H369" s="88"/>
      <c r="I369" s="64" t="s">
        <v>52</v>
      </c>
      <c r="J369" s="88"/>
      <c r="K369" s="88"/>
      <c r="L369" s="76"/>
      <c r="M369" s="76"/>
      <c r="N369" s="67">
        <f t="shared" si="54"/>
        <v>75</v>
      </c>
      <c r="O369" s="68"/>
      <c r="P369" s="69"/>
      <c r="Q369" s="69"/>
      <c r="R369" s="70"/>
    </row>
    <row r="370" spans="1:18" ht="34" x14ac:dyDescent="0.15">
      <c r="A370" s="59" t="s">
        <v>772</v>
      </c>
      <c r="B370" s="60" t="s">
        <v>592</v>
      </c>
      <c r="C370" s="60" t="s">
        <v>48</v>
      </c>
      <c r="D370" s="60"/>
      <c r="E370" s="60"/>
      <c r="F370" s="61" t="s">
        <v>773</v>
      </c>
      <c r="G370" s="62"/>
      <c r="H370" s="64" t="s">
        <v>52</v>
      </c>
      <c r="I370" s="88"/>
      <c r="J370" s="88"/>
      <c r="K370" s="88"/>
      <c r="L370" s="76"/>
      <c r="M370" s="76"/>
      <c r="N370" s="67">
        <f t="shared" si="54"/>
        <v>100</v>
      </c>
      <c r="O370" s="68"/>
      <c r="P370" s="69"/>
      <c r="Q370" s="69"/>
      <c r="R370" s="70"/>
    </row>
    <row r="371" spans="1:18" ht="34" x14ac:dyDescent="0.15">
      <c r="A371" s="59" t="s">
        <v>774</v>
      </c>
      <c r="B371" s="60" t="s">
        <v>592</v>
      </c>
      <c r="C371" s="60" t="s">
        <v>48</v>
      </c>
      <c r="D371" s="60"/>
      <c r="E371" s="60"/>
      <c r="F371" s="61" t="s">
        <v>775</v>
      </c>
      <c r="G371" s="62"/>
      <c r="H371" s="64" t="s">
        <v>52</v>
      </c>
      <c r="I371" s="88"/>
      <c r="J371" s="88"/>
      <c r="K371" s="88"/>
      <c r="L371" s="76"/>
      <c r="M371" s="76"/>
      <c r="N371" s="67">
        <f t="shared" si="54"/>
        <v>100</v>
      </c>
      <c r="O371" s="68"/>
      <c r="P371" s="69"/>
      <c r="Q371" s="69"/>
      <c r="R371" s="70"/>
    </row>
    <row r="372" spans="1:18" ht="17" x14ac:dyDescent="0.15">
      <c r="A372" s="47" t="s">
        <v>776</v>
      </c>
      <c r="B372" s="48" t="s">
        <v>592</v>
      </c>
      <c r="C372" s="48"/>
      <c r="D372" s="48"/>
      <c r="E372" s="48"/>
      <c r="F372" s="77" t="s">
        <v>777</v>
      </c>
      <c r="G372" s="56"/>
      <c r="H372" s="54">
        <f>COUNTIF(H373,"x")</f>
        <v>0</v>
      </c>
      <c r="I372" s="54">
        <f t="shared" ref="I372:K372" si="65">COUNTIF(I373,"x")</f>
        <v>1</v>
      </c>
      <c r="J372" s="54">
        <f t="shared" si="65"/>
        <v>0</v>
      </c>
      <c r="K372" s="54">
        <f t="shared" si="65"/>
        <v>0</v>
      </c>
      <c r="L372" s="91"/>
      <c r="M372" s="91"/>
      <c r="N372" s="91"/>
      <c r="O372" s="92"/>
      <c r="P372" s="54">
        <f>SUM(N373)</f>
        <v>75</v>
      </c>
      <c r="Q372" s="54">
        <f>COUNTA(N373)*100</f>
        <v>100</v>
      </c>
      <c r="R372" s="58">
        <f>P372/Q372</f>
        <v>0.75</v>
      </c>
    </row>
    <row r="373" spans="1:18" ht="51" x14ac:dyDescent="0.15">
      <c r="A373" s="59" t="s">
        <v>778</v>
      </c>
      <c r="B373" s="60" t="s">
        <v>592</v>
      </c>
      <c r="C373" s="60" t="s">
        <v>48</v>
      </c>
      <c r="D373" s="60"/>
      <c r="E373" s="60"/>
      <c r="F373" s="82" t="s">
        <v>779</v>
      </c>
      <c r="G373" s="62"/>
      <c r="H373" s="88"/>
      <c r="I373" s="64" t="s">
        <v>52</v>
      </c>
      <c r="J373" s="88"/>
      <c r="K373" s="88"/>
      <c r="L373" s="76"/>
      <c r="M373" s="76"/>
      <c r="N373" s="67">
        <f t="shared" si="54"/>
        <v>75</v>
      </c>
      <c r="O373" s="68"/>
      <c r="P373" s="69"/>
      <c r="Q373" s="69"/>
      <c r="R373" s="70"/>
    </row>
    <row r="374" spans="1:18" ht="17" x14ac:dyDescent="0.15">
      <c r="A374" s="47" t="s">
        <v>780</v>
      </c>
      <c r="B374" s="48" t="s">
        <v>592</v>
      </c>
      <c r="C374" s="48"/>
      <c r="D374" s="48"/>
      <c r="E374" s="48"/>
      <c r="F374" s="77" t="s">
        <v>781</v>
      </c>
      <c r="G374" s="56"/>
      <c r="H374" s="54"/>
      <c r="I374" s="54"/>
      <c r="J374" s="54"/>
      <c r="K374" s="54"/>
      <c r="L374" s="91"/>
      <c r="M374" s="91"/>
      <c r="N374" s="91"/>
      <c r="O374" s="92"/>
      <c r="P374" s="54"/>
      <c r="Q374" s="54"/>
      <c r="R374" s="58"/>
    </row>
    <row r="375" spans="1:18" ht="17" x14ac:dyDescent="0.15">
      <c r="A375" s="47" t="s">
        <v>782</v>
      </c>
      <c r="B375" s="48" t="s">
        <v>592</v>
      </c>
      <c r="C375" s="48"/>
      <c r="D375" s="48"/>
      <c r="E375" s="48"/>
      <c r="F375" s="77" t="s">
        <v>120</v>
      </c>
      <c r="G375" s="56"/>
      <c r="H375" s="54">
        <f>COUNTIF(H376,"x")</f>
        <v>1</v>
      </c>
      <c r="I375" s="54">
        <f t="shared" ref="I375:K375" si="66">COUNTIF(I376,"x")</f>
        <v>0</v>
      </c>
      <c r="J375" s="54">
        <f t="shared" si="66"/>
        <v>0</v>
      </c>
      <c r="K375" s="54">
        <f t="shared" si="66"/>
        <v>0</v>
      </c>
      <c r="L375" s="91"/>
      <c r="M375" s="91"/>
      <c r="N375" s="91"/>
      <c r="O375" s="92"/>
      <c r="P375" s="54">
        <f>SUM(N376:N382)</f>
        <v>450</v>
      </c>
      <c r="Q375" s="54">
        <f>COUNTA(N376:N382)*100</f>
        <v>600</v>
      </c>
      <c r="R375" s="58">
        <f>P375/Q375</f>
        <v>0.75</v>
      </c>
    </row>
    <row r="376" spans="1:18" ht="34" x14ac:dyDescent="0.15">
      <c r="A376" s="59" t="s">
        <v>783</v>
      </c>
      <c r="B376" s="60" t="s">
        <v>592</v>
      </c>
      <c r="C376" s="60" t="s">
        <v>48</v>
      </c>
      <c r="D376" s="60"/>
      <c r="E376" s="60"/>
      <c r="F376" s="82" t="s">
        <v>784</v>
      </c>
      <c r="G376" s="62"/>
      <c r="H376" s="64" t="s">
        <v>52</v>
      </c>
      <c r="I376" s="88"/>
      <c r="J376" s="88"/>
      <c r="K376" s="88"/>
      <c r="L376" s="76"/>
      <c r="M376" s="76"/>
      <c r="N376" s="67">
        <f t="shared" si="54"/>
        <v>100</v>
      </c>
      <c r="O376" s="68"/>
      <c r="P376" s="69"/>
      <c r="Q376" s="69"/>
      <c r="R376" s="70"/>
    </row>
    <row r="377" spans="1:18" ht="17" x14ac:dyDescent="0.15">
      <c r="A377" s="47" t="s">
        <v>785</v>
      </c>
      <c r="B377" s="48" t="s">
        <v>592</v>
      </c>
      <c r="C377" s="48"/>
      <c r="D377" s="48"/>
      <c r="E377" s="48"/>
      <c r="F377" s="77" t="s">
        <v>786</v>
      </c>
      <c r="G377" s="56"/>
      <c r="H377" s="54">
        <f>COUNTIF(H378:H387,"x")</f>
        <v>1</v>
      </c>
      <c r="I377" s="54">
        <f>COUNTIF(I378:I387,"x")</f>
        <v>5</v>
      </c>
      <c r="J377" s="54">
        <f>COUNTIF(J378:J387,"x")</f>
        <v>1</v>
      </c>
      <c r="K377" s="54">
        <f t="shared" ref="K377" si="67">COUNTIF(K378:K387,"x")</f>
        <v>3</v>
      </c>
      <c r="L377" s="91"/>
      <c r="M377" s="91"/>
      <c r="N377" s="91"/>
      <c r="O377" s="92"/>
      <c r="P377" s="54">
        <f>SUM(N378:N387)</f>
        <v>500</v>
      </c>
      <c r="Q377" s="54">
        <f>COUNTA(N378:N387)*100</f>
        <v>1000</v>
      </c>
      <c r="R377" s="58">
        <f>P377/Q377</f>
        <v>0.5</v>
      </c>
    </row>
    <row r="378" spans="1:18" ht="51" x14ac:dyDescent="0.15">
      <c r="A378" s="59" t="s">
        <v>787</v>
      </c>
      <c r="B378" s="60" t="s">
        <v>592</v>
      </c>
      <c r="C378" s="60" t="s">
        <v>48</v>
      </c>
      <c r="D378" s="60"/>
      <c r="E378" s="60"/>
      <c r="F378" s="82" t="s">
        <v>788</v>
      </c>
      <c r="G378" s="62"/>
      <c r="H378" s="64" t="s">
        <v>52</v>
      </c>
      <c r="I378" s="88"/>
      <c r="J378" s="88"/>
      <c r="K378" s="88"/>
      <c r="L378" s="76"/>
      <c r="M378" s="76"/>
      <c r="N378" s="67">
        <f t="shared" si="54"/>
        <v>100</v>
      </c>
      <c r="O378" s="68"/>
      <c r="P378" s="69"/>
      <c r="Q378" s="69"/>
      <c r="R378" s="70"/>
    </row>
    <row r="379" spans="1:18" ht="51" x14ac:dyDescent="0.15">
      <c r="A379" s="59" t="s">
        <v>789</v>
      </c>
      <c r="B379" s="60" t="s">
        <v>592</v>
      </c>
      <c r="C379" s="60" t="s">
        <v>48</v>
      </c>
      <c r="D379" s="60"/>
      <c r="E379" s="60"/>
      <c r="F379" s="82" t="s">
        <v>790</v>
      </c>
      <c r="G379" s="62"/>
      <c r="H379" s="88"/>
      <c r="I379" s="88"/>
      <c r="J379" s="64" t="s">
        <v>52</v>
      </c>
      <c r="K379" s="88"/>
      <c r="L379" s="76"/>
      <c r="M379" s="76"/>
      <c r="N379" s="67">
        <f t="shared" si="54"/>
        <v>25</v>
      </c>
      <c r="O379" s="68"/>
      <c r="P379" s="69"/>
      <c r="Q379" s="69"/>
      <c r="R379" s="70"/>
    </row>
    <row r="380" spans="1:18" ht="34" x14ac:dyDescent="0.15">
      <c r="A380" s="59" t="s">
        <v>791</v>
      </c>
      <c r="B380" s="60" t="s">
        <v>592</v>
      </c>
      <c r="C380" s="60" t="s">
        <v>48</v>
      </c>
      <c r="D380" s="60"/>
      <c r="E380" s="60"/>
      <c r="F380" s="82" t="s">
        <v>792</v>
      </c>
      <c r="G380" s="62"/>
      <c r="H380" s="88"/>
      <c r="I380" s="64" t="s">
        <v>52</v>
      </c>
      <c r="J380" s="88"/>
      <c r="K380" s="88"/>
      <c r="L380" s="76"/>
      <c r="M380" s="76"/>
      <c r="N380" s="67">
        <f t="shared" si="54"/>
        <v>75</v>
      </c>
      <c r="O380" s="68"/>
      <c r="P380" s="69"/>
      <c r="Q380" s="69"/>
      <c r="R380" s="70"/>
    </row>
    <row r="381" spans="1:18" ht="51" x14ac:dyDescent="0.15">
      <c r="A381" s="59" t="s">
        <v>793</v>
      </c>
      <c r="B381" s="60" t="s">
        <v>592</v>
      </c>
      <c r="C381" s="60" t="s">
        <v>48</v>
      </c>
      <c r="D381" s="60"/>
      <c r="E381" s="60"/>
      <c r="F381" s="82" t="s">
        <v>794</v>
      </c>
      <c r="G381" s="62"/>
      <c r="H381" s="88"/>
      <c r="I381" s="64" t="s">
        <v>52</v>
      </c>
      <c r="J381" s="88"/>
      <c r="K381" s="88"/>
      <c r="L381" s="76"/>
      <c r="M381" s="76"/>
      <c r="N381" s="67">
        <f t="shared" si="54"/>
        <v>75</v>
      </c>
      <c r="O381" s="68"/>
      <c r="P381" s="69"/>
      <c r="Q381" s="69"/>
      <c r="R381" s="70"/>
    </row>
    <row r="382" spans="1:18" ht="34" x14ac:dyDescent="0.15">
      <c r="A382" s="59" t="s">
        <v>795</v>
      </c>
      <c r="B382" s="60" t="s">
        <v>592</v>
      </c>
      <c r="C382" s="60" t="s">
        <v>48</v>
      </c>
      <c r="D382" s="60"/>
      <c r="E382" s="60"/>
      <c r="F382" s="82" t="s">
        <v>796</v>
      </c>
      <c r="G382" s="62"/>
      <c r="H382" s="88"/>
      <c r="I382" s="64" t="s">
        <v>52</v>
      </c>
      <c r="J382" s="88"/>
      <c r="K382" s="88"/>
      <c r="L382" s="76"/>
      <c r="M382" s="76"/>
      <c r="N382" s="67">
        <f t="shared" si="54"/>
        <v>75</v>
      </c>
      <c r="O382" s="68"/>
      <c r="P382" s="69"/>
      <c r="Q382" s="69"/>
      <c r="R382" s="70"/>
    </row>
    <row r="383" spans="1:18" ht="51" x14ac:dyDescent="0.15">
      <c r="A383" s="59" t="s">
        <v>797</v>
      </c>
      <c r="B383" s="60" t="s">
        <v>592</v>
      </c>
      <c r="C383" s="60" t="s">
        <v>48</v>
      </c>
      <c r="D383" s="60"/>
      <c r="E383" s="60"/>
      <c r="F383" s="82" t="s">
        <v>798</v>
      </c>
      <c r="G383" s="62"/>
      <c r="H383" s="88"/>
      <c r="I383" s="64" t="s">
        <v>52</v>
      </c>
      <c r="J383" s="88"/>
      <c r="K383" s="88"/>
      <c r="L383" s="76"/>
      <c r="M383" s="76"/>
      <c r="N383" s="67">
        <f t="shared" si="54"/>
        <v>75</v>
      </c>
      <c r="O383" s="68"/>
      <c r="P383" s="69"/>
      <c r="Q383" s="69"/>
      <c r="R383" s="70"/>
    </row>
    <row r="384" spans="1:18" ht="34" x14ac:dyDescent="0.15">
      <c r="A384" s="59" t="s">
        <v>799</v>
      </c>
      <c r="B384" s="60" t="s">
        <v>592</v>
      </c>
      <c r="C384" s="60" t="s">
        <v>48</v>
      </c>
      <c r="D384" s="60"/>
      <c r="E384" s="60"/>
      <c r="F384" s="82" t="s">
        <v>800</v>
      </c>
      <c r="G384" s="62"/>
      <c r="H384" s="88"/>
      <c r="I384" s="88"/>
      <c r="J384" s="88"/>
      <c r="K384" s="64" t="s">
        <v>52</v>
      </c>
      <c r="L384" s="76"/>
      <c r="M384" s="76"/>
      <c r="N384" s="67" t="str">
        <f t="shared" si="54"/>
        <v/>
      </c>
      <c r="O384" s="68"/>
      <c r="P384" s="69"/>
      <c r="Q384" s="69"/>
      <c r="R384" s="70"/>
    </row>
    <row r="385" spans="1:18" ht="34" x14ac:dyDescent="0.15">
      <c r="A385" s="59" t="s">
        <v>801</v>
      </c>
      <c r="B385" s="60" t="s">
        <v>592</v>
      </c>
      <c r="C385" s="60" t="s">
        <v>48</v>
      </c>
      <c r="D385" s="60"/>
      <c r="E385" s="60"/>
      <c r="F385" s="82" t="s">
        <v>802</v>
      </c>
      <c r="G385" s="62"/>
      <c r="H385" s="88"/>
      <c r="I385" s="88"/>
      <c r="J385" s="88"/>
      <c r="K385" s="64" t="s">
        <v>52</v>
      </c>
      <c r="L385" s="76"/>
      <c r="M385" s="76"/>
      <c r="N385" s="67" t="str">
        <f t="shared" si="54"/>
        <v/>
      </c>
      <c r="O385" s="68"/>
      <c r="P385" s="69"/>
      <c r="Q385" s="69"/>
      <c r="R385" s="70"/>
    </row>
    <row r="386" spans="1:18" ht="51" x14ac:dyDescent="0.15">
      <c r="A386" s="59" t="s">
        <v>803</v>
      </c>
      <c r="B386" s="60" t="s">
        <v>592</v>
      </c>
      <c r="C386" s="60" t="s">
        <v>48</v>
      </c>
      <c r="D386" s="60"/>
      <c r="E386" s="60"/>
      <c r="F386" s="82" t="s">
        <v>804</v>
      </c>
      <c r="G386" s="62"/>
      <c r="H386" s="88"/>
      <c r="I386" s="88"/>
      <c r="J386" s="88"/>
      <c r="K386" s="64" t="s">
        <v>52</v>
      </c>
      <c r="L386" s="76"/>
      <c r="M386" s="76"/>
      <c r="N386" s="67" t="str">
        <f t="shared" si="54"/>
        <v/>
      </c>
      <c r="O386" s="68"/>
      <c r="P386" s="69"/>
      <c r="Q386" s="69"/>
      <c r="R386" s="70"/>
    </row>
    <row r="387" spans="1:18" ht="51" x14ac:dyDescent="0.15">
      <c r="A387" s="59" t="s">
        <v>805</v>
      </c>
      <c r="B387" s="60" t="s">
        <v>592</v>
      </c>
      <c r="C387" s="60" t="s">
        <v>48</v>
      </c>
      <c r="D387" s="60"/>
      <c r="E387" s="60"/>
      <c r="F387" s="82" t="s">
        <v>806</v>
      </c>
      <c r="G387" s="62"/>
      <c r="H387" s="88"/>
      <c r="I387" s="64" t="s">
        <v>52</v>
      </c>
      <c r="J387" s="88"/>
      <c r="K387" s="88"/>
      <c r="L387" s="76"/>
      <c r="M387" s="76"/>
      <c r="N387" s="67">
        <f t="shared" si="54"/>
        <v>75</v>
      </c>
      <c r="O387" s="68"/>
      <c r="P387" s="69"/>
      <c r="Q387" s="69"/>
      <c r="R387" s="70"/>
    </row>
    <row r="388" spans="1:18" ht="17" x14ac:dyDescent="0.15">
      <c r="A388" s="47" t="s">
        <v>807</v>
      </c>
      <c r="B388" s="48" t="s">
        <v>592</v>
      </c>
      <c r="C388" s="48"/>
      <c r="D388" s="48"/>
      <c r="E388" s="48"/>
      <c r="F388" s="77" t="s">
        <v>808</v>
      </c>
      <c r="G388" s="56"/>
      <c r="H388" s="54">
        <f>COUNTIF(H389:H397,"x")</f>
        <v>2</v>
      </c>
      <c r="I388" s="54">
        <f t="shared" ref="I388:K388" si="68">COUNTIF(I389:I397,"x")</f>
        <v>1</v>
      </c>
      <c r="J388" s="54">
        <f t="shared" si="68"/>
        <v>3</v>
      </c>
      <c r="K388" s="54">
        <f t="shared" si="68"/>
        <v>3</v>
      </c>
      <c r="L388" s="91"/>
      <c r="M388" s="91"/>
      <c r="N388" s="91"/>
      <c r="O388" s="92"/>
      <c r="P388" s="54">
        <f>SUM(N389:N397)</f>
        <v>350</v>
      </c>
      <c r="Q388" s="54">
        <f>COUNTA(N389:N397)*100</f>
        <v>900</v>
      </c>
      <c r="R388" s="58">
        <f>P388/Q388</f>
        <v>0.3888888888888889</v>
      </c>
    </row>
    <row r="389" spans="1:18" ht="34" x14ac:dyDescent="0.15">
      <c r="A389" s="59" t="s">
        <v>809</v>
      </c>
      <c r="B389" s="60" t="s">
        <v>592</v>
      </c>
      <c r="C389" s="60" t="s">
        <v>48</v>
      </c>
      <c r="D389" s="60"/>
      <c r="E389" s="60"/>
      <c r="F389" s="82" t="s">
        <v>810</v>
      </c>
      <c r="G389" s="62"/>
      <c r="H389" s="64" t="s">
        <v>52</v>
      </c>
      <c r="I389" s="88"/>
      <c r="J389" s="88"/>
      <c r="K389" s="88"/>
      <c r="L389" s="76"/>
      <c r="M389" s="76"/>
      <c r="N389" s="67">
        <f t="shared" si="54"/>
        <v>100</v>
      </c>
      <c r="O389" s="68"/>
      <c r="P389" s="69"/>
      <c r="Q389" s="69"/>
      <c r="R389" s="70"/>
    </row>
    <row r="390" spans="1:18" ht="17" x14ac:dyDescent="0.15">
      <c r="A390" s="59" t="s">
        <v>811</v>
      </c>
      <c r="B390" s="60" t="s">
        <v>592</v>
      </c>
      <c r="C390" s="60" t="s">
        <v>48</v>
      </c>
      <c r="D390" s="60"/>
      <c r="E390" s="60"/>
      <c r="F390" s="82" t="s">
        <v>812</v>
      </c>
      <c r="G390" s="62"/>
      <c r="H390" s="88"/>
      <c r="I390" s="64" t="s">
        <v>52</v>
      </c>
      <c r="J390" s="88"/>
      <c r="K390" s="88"/>
      <c r="L390" s="76"/>
      <c r="M390" s="76"/>
      <c r="N390" s="67">
        <f t="shared" si="54"/>
        <v>75</v>
      </c>
      <c r="O390" s="68"/>
      <c r="P390" s="69"/>
      <c r="Q390" s="69"/>
      <c r="R390" s="70"/>
    </row>
    <row r="391" spans="1:18" ht="34" x14ac:dyDescent="0.15">
      <c r="A391" s="59" t="s">
        <v>813</v>
      </c>
      <c r="B391" s="60" t="s">
        <v>592</v>
      </c>
      <c r="C391" s="60" t="s">
        <v>48</v>
      </c>
      <c r="D391" s="60"/>
      <c r="E391" s="60"/>
      <c r="F391" s="82" t="s">
        <v>814</v>
      </c>
      <c r="G391" s="62"/>
      <c r="H391" s="88"/>
      <c r="I391" s="88"/>
      <c r="J391" s="64" t="s">
        <v>52</v>
      </c>
      <c r="K391" s="88"/>
      <c r="L391" s="76"/>
      <c r="M391" s="76"/>
      <c r="N391" s="67">
        <f t="shared" si="54"/>
        <v>25</v>
      </c>
      <c r="O391" s="68"/>
      <c r="P391" s="69"/>
      <c r="Q391" s="69"/>
      <c r="R391" s="70"/>
    </row>
    <row r="392" spans="1:18" ht="17" x14ac:dyDescent="0.15">
      <c r="A392" s="59" t="s">
        <v>815</v>
      </c>
      <c r="B392" s="60" t="s">
        <v>592</v>
      </c>
      <c r="C392" s="60" t="s">
        <v>48</v>
      </c>
      <c r="D392" s="60"/>
      <c r="E392" s="60"/>
      <c r="F392" s="82" t="s">
        <v>816</v>
      </c>
      <c r="G392" s="62"/>
      <c r="H392" s="88"/>
      <c r="I392" s="88"/>
      <c r="J392" s="88"/>
      <c r="K392" s="64" t="s">
        <v>52</v>
      </c>
      <c r="L392" s="76"/>
      <c r="M392" s="76"/>
      <c r="N392" s="67" t="str">
        <f t="shared" si="54"/>
        <v/>
      </c>
      <c r="O392" s="68"/>
      <c r="P392" s="69"/>
      <c r="Q392" s="69"/>
      <c r="R392" s="70"/>
    </row>
    <row r="393" spans="1:18" ht="34" x14ac:dyDescent="0.15">
      <c r="A393" s="59" t="s">
        <v>817</v>
      </c>
      <c r="B393" s="60" t="s">
        <v>592</v>
      </c>
      <c r="C393" s="60" t="s">
        <v>48</v>
      </c>
      <c r="D393" s="60"/>
      <c r="E393" s="60"/>
      <c r="F393" s="82" t="s">
        <v>818</v>
      </c>
      <c r="G393" s="62"/>
      <c r="H393" s="88"/>
      <c r="I393" s="88"/>
      <c r="J393" s="64" t="s">
        <v>52</v>
      </c>
      <c r="K393" s="88"/>
      <c r="L393" s="76"/>
      <c r="M393" s="76"/>
      <c r="N393" s="67">
        <f t="shared" si="54"/>
        <v>25</v>
      </c>
      <c r="O393" s="68"/>
      <c r="P393" s="69"/>
      <c r="Q393" s="69"/>
      <c r="R393" s="70"/>
    </row>
    <row r="394" spans="1:18" ht="34" x14ac:dyDescent="0.15">
      <c r="A394" s="59" t="s">
        <v>819</v>
      </c>
      <c r="B394" s="60" t="s">
        <v>592</v>
      </c>
      <c r="C394" s="60" t="s">
        <v>48</v>
      </c>
      <c r="D394" s="60"/>
      <c r="E394" s="60"/>
      <c r="F394" s="82" t="s">
        <v>820</v>
      </c>
      <c r="G394" s="62"/>
      <c r="H394" s="64" t="s">
        <v>52</v>
      </c>
      <c r="I394" s="88"/>
      <c r="J394" s="88"/>
      <c r="K394" s="88"/>
      <c r="L394" s="76"/>
      <c r="M394" s="76"/>
      <c r="N394" s="67">
        <f t="shared" si="54"/>
        <v>100</v>
      </c>
      <c r="O394" s="68"/>
      <c r="P394" s="69"/>
      <c r="Q394" s="69"/>
      <c r="R394" s="70"/>
    </row>
    <row r="395" spans="1:18" ht="34" x14ac:dyDescent="0.15">
      <c r="A395" s="59" t="s">
        <v>821</v>
      </c>
      <c r="B395" s="60" t="s">
        <v>592</v>
      </c>
      <c r="C395" s="60" t="s">
        <v>48</v>
      </c>
      <c r="D395" s="60"/>
      <c r="E395" s="60"/>
      <c r="F395" s="82" t="s">
        <v>822</v>
      </c>
      <c r="G395" s="62"/>
      <c r="H395" s="88"/>
      <c r="I395" s="88"/>
      <c r="J395" s="64" t="s">
        <v>52</v>
      </c>
      <c r="K395" s="88"/>
      <c r="L395" s="76"/>
      <c r="M395" s="76"/>
      <c r="N395" s="67">
        <f t="shared" si="54"/>
        <v>25</v>
      </c>
      <c r="O395" s="68"/>
      <c r="P395" s="69"/>
      <c r="Q395" s="69"/>
      <c r="R395" s="70"/>
    </row>
    <row r="396" spans="1:18" ht="17" x14ac:dyDescent="0.15">
      <c r="A396" s="59" t="s">
        <v>823</v>
      </c>
      <c r="B396" s="60" t="s">
        <v>592</v>
      </c>
      <c r="C396" s="60" t="s">
        <v>48</v>
      </c>
      <c r="D396" s="60"/>
      <c r="E396" s="60"/>
      <c r="F396" s="82" t="s">
        <v>824</v>
      </c>
      <c r="G396" s="62"/>
      <c r="H396" s="88"/>
      <c r="I396" s="88"/>
      <c r="J396" s="88"/>
      <c r="K396" s="64" t="s">
        <v>52</v>
      </c>
      <c r="L396" s="76"/>
      <c r="M396" s="76"/>
      <c r="N396" s="67" t="str">
        <f t="shared" si="54"/>
        <v/>
      </c>
      <c r="O396" s="68"/>
      <c r="P396" s="69"/>
      <c r="Q396" s="69"/>
      <c r="R396" s="70"/>
    </row>
    <row r="397" spans="1:18" ht="17" x14ac:dyDescent="0.15">
      <c r="A397" s="59" t="s">
        <v>825</v>
      </c>
      <c r="B397" s="60" t="s">
        <v>592</v>
      </c>
      <c r="C397" s="60" t="s">
        <v>48</v>
      </c>
      <c r="D397" s="60"/>
      <c r="E397" s="60"/>
      <c r="F397" s="82" t="s">
        <v>826</v>
      </c>
      <c r="G397" s="62"/>
      <c r="H397" s="88"/>
      <c r="I397" s="88"/>
      <c r="J397" s="88"/>
      <c r="K397" s="64" t="s">
        <v>52</v>
      </c>
      <c r="L397" s="76"/>
      <c r="M397" s="76"/>
      <c r="N397" s="67" t="str">
        <f t="shared" si="54"/>
        <v/>
      </c>
      <c r="O397" s="68"/>
      <c r="P397" s="69"/>
      <c r="Q397" s="69"/>
      <c r="R397" s="70"/>
    </row>
    <row r="398" spans="1:18" ht="17" x14ac:dyDescent="0.15">
      <c r="A398" s="47" t="s">
        <v>827</v>
      </c>
      <c r="B398" s="48" t="s">
        <v>592</v>
      </c>
      <c r="C398" s="48"/>
      <c r="D398" s="48"/>
      <c r="E398" s="48"/>
      <c r="F398" s="77" t="s">
        <v>828</v>
      </c>
      <c r="G398" s="56"/>
      <c r="H398" s="54">
        <f>COUNTIF(H399:H404,"x")</f>
        <v>2</v>
      </c>
      <c r="I398" s="54">
        <f t="shared" ref="I398:K398" si="69">COUNTIF(I399:I404,"x")</f>
        <v>1</v>
      </c>
      <c r="J398" s="54">
        <f t="shared" si="69"/>
        <v>3</v>
      </c>
      <c r="K398" s="54">
        <f t="shared" si="69"/>
        <v>0</v>
      </c>
      <c r="L398" s="91"/>
      <c r="M398" s="91"/>
      <c r="N398" s="91"/>
      <c r="O398" s="92"/>
      <c r="P398" s="54">
        <f>SUM(N399:N404)</f>
        <v>350</v>
      </c>
      <c r="Q398" s="54">
        <f>COUNTA(N399:N404)*100</f>
        <v>600</v>
      </c>
      <c r="R398" s="58">
        <f>P398/Q398</f>
        <v>0.58333333333333337</v>
      </c>
    </row>
    <row r="399" spans="1:18" ht="34" x14ac:dyDescent="0.15">
      <c r="A399" s="59" t="s">
        <v>829</v>
      </c>
      <c r="B399" s="60" t="s">
        <v>592</v>
      </c>
      <c r="C399" s="60" t="s">
        <v>48</v>
      </c>
      <c r="D399" s="60"/>
      <c r="E399" s="60"/>
      <c r="F399" s="82" t="s">
        <v>830</v>
      </c>
      <c r="G399" s="62"/>
      <c r="H399" s="64" t="s">
        <v>52</v>
      </c>
      <c r="I399" s="88"/>
      <c r="J399" s="88"/>
      <c r="K399" s="88"/>
      <c r="L399" s="76"/>
      <c r="M399" s="76"/>
      <c r="N399" s="67">
        <f t="shared" si="54"/>
        <v>100</v>
      </c>
      <c r="O399" s="68"/>
      <c r="P399" s="69"/>
      <c r="Q399" s="69"/>
      <c r="R399" s="70"/>
    </row>
    <row r="400" spans="1:18" ht="34" x14ac:dyDescent="0.15">
      <c r="A400" s="59" t="s">
        <v>831</v>
      </c>
      <c r="B400" s="60" t="s">
        <v>592</v>
      </c>
      <c r="C400" s="60" t="s">
        <v>48</v>
      </c>
      <c r="D400" s="60"/>
      <c r="E400" s="60"/>
      <c r="F400" s="82" t="s">
        <v>832</v>
      </c>
      <c r="G400" s="62"/>
      <c r="H400" s="88"/>
      <c r="I400" s="88"/>
      <c r="J400" s="64" t="s">
        <v>52</v>
      </c>
      <c r="K400" s="88"/>
      <c r="L400" s="76"/>
      <c r="M400" s="76"/>
      <c r="N400" s="67">
        <f t="shared" si="54"/>
        <v>25</v>
      </c>
      <c r="O400" s="68"/>
      <c r="P400" s="69"/>
      <c r="Q400" s="69"/>
      <c r="R400" s="70"/>
    </row>
    <row r="401" spans="1:18" ht="34" x14ac:dyDescent="0.15">
      <c r="A401" s="59" t="s">
        <v>833</v>
      </c>
      <c r="B401" s="60" t="s">
        <v>592</v>
      </c>
      <c r="C401" s="60" t="s">
        <v>48</v>
      </c>
      <c r="D401" s="60"/>
      <c r="E401" s="60"/>
      <c r="F401" s="82" t="s">
        <v>834</v>
      </c>
      <c r="G401" s="62"/>
      <c r="H401" s="88"/>
      <c r="I401" s="64" t="s">
        <v>52</v>
      </c>
      <c r="J401" s="88"/>
      <c r="K401" s="88"/>
      <c r="L401" s="76"/>
      <c r="M401" s="76"/>
      <c r="N401" s="67">
        <f t="shared" si="54"/>
        <v>75</v>
      </c>
      <c r="O401" s="68"/>
      <c r="P401" s="69"/>
      <c r="Q401" s="69"/>
      <c r="R401" s="70"/>
    </row>
    <row r="402" spans="1:18" ht="34" x14ac:dyDescent="0.15">
      <c r="A402" s="59" t="s">
        <v>835</v>
      </c>
      <c r="B402" s="60" t="s">
        <v>592</v>
      </c>
      <c r="C402" s="60" t="s">
        <v>48</v>
      </c>
      <c r="D402" s="60"/>
      <c r="E402" s="60"/>
      <c r="F402" s="82" t="s">
        <v>836</v>
      </c>
      <c r="G402" s="62"/>
      <c r="H402" s="88"/>
      <c r="I402" s="88"/>
      <c r="J402" s="64" t="s">
        <v>52</v>
      </c>
      <c r="K402" s="88"/>
      <c r="L402" s="76"/>
      <c r="M402" s="76"/>
      <c r="N402" s="67">
        <f t="shared" si="54"/>
        <v>25</v>
      </c>
      <c r="O402" s="68"/>
      <c r="P402" s="69"/>
      <c r="Q402" s="69"/>
      <c r="R402" s="70"/>
    </row>
    <row r="403" spans="1:18" ht="34" x14ac:dyDescent="0.15">
      <c r="A403" s="59" t="s">
        <v>837</v>
      </c>
      <c r="B403" s="60" t="s">
        <v>592</v>
      </c>
      <c r="C403" s="60" t="s">
        <v>48</v>
      </c>
      <c r="D403" s="60"/>
      <c r="E403" s="60"/>
      <c r="F403" s="82" t="s">
        <v>838</v>
      </c>
      <c r="G403" s="62"/>
      <c r="H403" s="88"/>
      <c r="I403" s="88"/>
      <c r="J403" s="64" t="s">
        <v>52</v>
      </c>
      <c r="K403" s="88"/>
      <c r="L403" s="76"/>
      <c r="M403" s="76"/>
      <c r="N403" s="67">
        <f t="shared" si="54"/>
        <v>25</v>
      </c>
      <c r="O403" s="68"/>
      <c r="P403" s="69"/>
      <c r="Q403" s="69"/>
      <c r="R403" s="70"/>
    </row>
    <row r="404" spans="1:18" ht="17" x14ac:dyDescent="0.15">
      <c r="A404" s="59" t="s">
        <v>839</v>
      </c>
      <c r="B404" s="60" t="s">
        <v>592</v>
      </c>
      <c r="C404" s="60" t="s">
        <v>48</v>
      </c>
      <c r="D404" s="60"/>
      <c r="E404" s="60"/>
      <c r="F404" s="82" t="s">
        <v>840</v>
      </c>
      <c r="G404" s="62"/>
      <c r="H404" s="64" t="s">
        <v>52</v>
      </c>
      <c r="I404" s="88"/>
      <c r="J404" s="88"/>
      <c r="K404" s="88"/>
      <c r="L404" s="76"/>
      <c r="M404" s="76"/>
      <c r="N404" s="67">
        <f t="shared" si="54"/>
        <v>100</v>
      </c>
      <c r="O404" s="68"/>
      <c r="P404" s="69"/>
      <c r="Q404" s="69"/>
      <c r="R404" s="70"/>
    </row>
    <row r="405" spans="1:18" ht="17" x14ac:dyDescent="0.15">
      <c r="A405" s="47" t="s">
        <v>841</v>
      </c>
      <c r="B405" s="48" t="s">
        <v>592</v>
      </c>
      <c r="C405" s="48"/>
      <c r="D405" s="48"/>
      <c r="E405" s="48"/>
      <c r="F405" s="77" t="s">
        <v>842</v>
      </c>
      <c r="G405" s="56"/>
      <c r="H405" s="54">
        <f>COUNTIF(H406:H410,"x")</f>
        <v>2</v>
      </c>
      <c r="I405" s="54">
        <f t="shared" ref="I405:K405" si="70">COUNTIF(I406:I410,"x")</f>
        <v>2</v>
      </c>
      <c r="J405" s="54">
        <f t="shared" si="70"/>
        <v>1</v>
      </c>
      <c r="K405" s="54">
        <f t="shared" si="70"/>
        <v>0</v>
      </c>
      <c r="L405" s="91"/>
      <c r="M405" s="91"/>
      <c r="N405" s="91"/>
      <c r="O405" s="92"/>
      <c r="P405" s="54">
        <f>SUM(N406:N410)</f>
        <v>375</v>
      </c>
      <c r="Q405" s="54">
        <f>COUNTA(N406:N410)*100</f>
        <v>500</v>
      </c>
      <c r="R405" s="58">
        <f>P405/Q405</f>
        <v>0.75</v>
      </c>
    </row>
    <row r="406" spans="1:18" ht="34" x14ac:dyDescent="0.15">
      <c r="A406" s="59" t="s">
        <v>843</v>
      </c>
      <c r="B406" s="60" t="s">
        <v>592</v>
      </c>
      <c r="C406" s="60" t="s">
        <v>48</v>
      </c>
      <c r="D406" s="60"/>
      <c r="E406" s="60"/>
      <c r="F406" s="82" t="s">
        <v>844</v>
      </c>
      <c r="G406" s="62"/>
      <c r="H406" s="64" t="s">
        <v>52</v>
      </c>
      <c r="I406" s="88"/>
      <c r="J406" s="88"/>
      <c r="K406" s="88"/>
      <c r="L406" s="76"/>
      <c r="M406" s="76"/>
      <c r="N406" s="67">
        <f t="shared" si="54"/>
        <v>100</v>
      </c>
      <c r="O406" s="68"/>
      <c r="P406" s="69"/>
      <c r="Q406" s="69"/>
      <c r="R406" s="70"/>
    </row>
    <row r="407" spans="1:18" ht="34" x14ac:dyDescent="0.15">
      <c r="A407" s="59" t="s">
        <v>845</v>
      </c>
      <c r="B407" s="60" t="s">
        <v>592</v>
      </c>
      <c r="C407" s="60" t="s">
        <v>48</v>
      </c>
      <c r="D407" s="60"/>
      <c r="E407" s="60"/>
      <c r="F407" s="82" t="s">
        <v>846</v>
      </c>
      <c r="G407" s="62"/>
      <c r="H407" s="88"/>
      <c r="I407" s="88"/>
      <c r="J407" s="64" t="s">
        <v>52</v>
      </c>
      <c r="K407" s="88"/>
      <c r="L407" s="76"/>
      <c r="M407" s="76"/>
      <c r="N407" s="67">
        <f t="shared" si="54"/>
        <v>25</v>
      </c>
      <c r="O407" s="68"/>
      <c r="P407" s="69"/>
      <c r="Q407" s="69"/>
      <c r="R407" s="70"/>
    </row>
    <row r="408" spans="1:18" ht="34" x14ac:dyDescent="0.15">
      <c r="A408" s="59" t="s">
        <v>847</v>
      </c>
      <c r="B408" s="60" t="s">
        <v>592</v>
      </c>
      <c r="C408" s="60" t="s">
        <v>48</v>
      </c>
      <c r="D408" s="60"/>
      <c r="E408" s="60"/>
      <c r="F408" s="82" t="s">
        <v>848</v>
      </c>
      <c r="G408" s="62"/>
      <c r="H408" s="88"/>
      <c r="I408" s="64" t="s">
        <v>52</v>
      </c>
      <c r="J408" s="88"/>
      <c r="K408" s="88"/>
      <c r="L408" s="76"/>
      <c r="M408" s="76"/>
      <c r="N408" s="67">
        <f t="shared" si="54"/>
        <v>75</v>
      </c>
      <c r="O408" s="68"/>
      <c r="P408" s="69"/>
      <c r="Q408" s="69"/>
      <c r="R408" s="70"/>
    </row>
    <row r="409" spans="1:18" ht="34" x14ac:dyDescent="0.15">
      <c r="A409" s="59" t="s">
        <v>849</v>
      </c>
      <c r="B409" s="60" t="s">
        <v>592</v>
      </c>
      <c r="C409" s="60" t="s">
        <v>48</v>
      </c>
      <c r="D409" s="60"/>
      <c r="E409" s="60"/>
      <c r="F409" s="82" t="s">
        <v>850</v>
      </c>
      <c r="G409" s="62"/>
      <c r="H409" s="88"/>
      <c r="I409" s="64" t="s">
        <v>52</v>
      </c>
      <c r="J409" s="88"/>
      <c r="K409" s="88"/>
      <c r="L409" s="76"/>
      <c r="M409" s="76"/>
      <c r="N409" s="67">
        <f t="shared" si="54"/>
        <v>75</v>
      </c>
      <c r="O409" s="68"/>
      <c r="P409" s="69"/>
      <c r="Q409" s="69"/>
      <c r="R409" s="70"/>
    </row>
    <row r="410" spans="1:18" ht="17" x14ac:dyDescent="0.15">
      <c r="A410" s="59" t="s">
        <v>851</v>
      </c>
      <c r="B410" s="60" t="s">
        <v>592</v>
      </c>
      <c r="C410" s="60" t="s">
        <v>48</v>
      </c>
      <c r="D410" s="60"/>
      <c r="E410" s="60"/>
      <c r="F410" s="82" t="s">
        <v>852</v>
      </c>
      <c r="G410" s="62"/>
      <c r="H410" s="64" t="s">
        <v>52</v>
      </c>
      <c r="I410" s="88"/>
      <c r="J410" s="88"/>
      <c r="K410" s="88"/>
      <c r="L410" s="76"/>
      <c r="M410" s="76"/>
      <c r="N410" s="67">
        <f t="shared" si="54"/>
        <v>100</v>
      </c>
      <c r="O410" s="68"/>
      <c r="P410" s="69"/>
      <c r="Q410" s="69"/>
      <c r="R410" s="70"/>
    </row>
    <row r="411" spans="1:18" ht="17" x14ac:dyDescent="0.15">
      <c r="A411" s="47" t="s">
        <v>853</v>
      </c>
      <c r="B411" s="48" t="s">
        <v>592</v>
      </c>
      <c r="C411" s="48"/>
      <c r="D411" s="48"/>
      <c r="E411" s="48"/>
      <c r="F411" s="77" t="s">
        <v>854</v>
      </c>
      <c r="G411" s="56"/>
      <c r="H411" s="54">
        <f>COUNTIF(H412:H413,"x")</f>
        <v>2</v>
      </c>
      <c r="I411" s="54">
        <f t="shared" ref="I411:K411" si="71">COUNTIF(I412:I413,"x")</f>
        <v>0</v>
      </c>
      <c r="J411" s="54">
        <f t="shared" si="71"/>
        <v>0</v>
      </c>
      <c r="K411" s="54">
        <f t="shared" si="71"/>
        <v>0</v>
      </c>
      <c r="L411" s="91"/>
      <c r="M411" s="91"/>
      <c r="N411" s="91"/>
      <c r="O411" s="92"/>
      <c r="P411" s="54">
        <f>SUM(N412:N413)</f>
        <v>200</v>
      </c>
      <c r="Q411" s="54">
        <f>COUNTA(N412:N413)*100</f>
        <v>200</v>
      </c>
      <c r="R411" s="58">
        <f>P411/Q411</f>
        <v>1</v>
      </c>
    </row>
    <row r="412" spans="1:18" ht="51" x14ac:dyDescent="0.15">
      <c r="A412" s="59" t="s">
        <v>855</v>
      </c>
      <c r="B412" s="60" t="s">
        <v>592</v>
      </c>
      <c r="C412" s="60" t="s">
        <v>48</v>
      </c>
      <c r="D412" s="60"/>
      <c r="E412" s="60"/>
      <c r="F412" s="82" t="s">
        <v>856</v>
      </c>
      <c r="G412" s="62"/>
      <c r="H412" s="64" t="s">
        <v>52</v>
      </c>
      <c r="I412" s="88"/>
      <c r="J412" s="88"/>
      <c r="K412" s="88"/>
      <c r="L412" s="76"/>
      <c r="M412" s="76"/>
      <c r="N412" s="67">
        <f t="shared" si="54"/>
        <v>100</v>
      </c>
      <c r="O412" s="68"/>
      <c r="P412" s="69"/>
      <c r="Q412" s="69"/>
      <c r="R412" s="70"/>
    </row>
    <row r="413" spans="1:18" ht="51" x14ac:dyDescent="0.15">
      <c r="A413" s="59" t="s">
        <v>857</v>
      </c>
      <c r="B413" s="60" t="s">
        <v>592</v>
      </c>
      <c r="C413" s="60" t="s">
        <v>48</v>
      </c>
      <c r="D413" s="60"/>
      <c r="E413" s="60"/>
      <c r="F413" s="82" t="s">
        <v>858</v>
      </c>
      <c r="G413" s="62"/>
      <c r="H413" s="64" t="s">
        <v>52</v>
      </c>
      <c r="I413" s="88"/>
      <c r="J413" s="88"/>
      <c r="K413" s="88"/>
      <c r="L413" s="76"/>
      <c r="M413" s="76"/>
      <c r="N413" s="67">
        <f t="shared" si="54"/>
        <v>100</v>
      </c>
      <c r="O413" s="68"/>
      <c r="P413" s="69"/>
      <c r="Q413" s="69"/>
      <c r="R413" s="70"/>
    </row>
    <row r="414" spans="1:18" ht="17" x14ac:dyDescent="0.15">
      <c r="A414" s="47" t="s">
        <v>859</v>
      </c>
      <c r="B414" s="48" t="s">
        <v>592</v>
      </c>
      <c r="C414" s="48"/>
      <c r="D414" s="48"/>
      <c r="E414" s="48"/>
      <c r="F414" s="77" t="s">
        <v>860</v>
      </c>
      <c r="G414" s="56"/>
      <c r="H414" s="54"/>
      <c r="I414" s="54"/>
      <c r="J414" s="54"/>
      <c r="K414" s="54"/>
      <c r="L414" s="91"/>
      <c r="M414" s="91"/>
      <c r="N414" s="91"/>
      <c r="O414" s="92"/>
      <c r="P414" s="54"/>
      <c r="Q414" s="54"/>
      <c r="R414" s="58"/>
    </row>
    <row r="415" spans="1:18" ht="17" x14ac:dyDescent="0.15">
      <c r="A415" s="47" t="s">
        <v>861</v>
      </c>
      <c r="B415" s="48" t="s">
        <v>592</v>
      </c>
      <c r="C415" s="48"/>
      <c r="D415" s="48"/>
      <c r="E415" s="48"/>
      <c r="F415" s="77" t="s">
        <v>120</v>
      </c>
      <c r="G415" s="56"/>
      <c r="H415" s="54">
        <f>COUNTIF(H416:H421,"x")</f>
        <v>3</v>
      </c>
      <c r="I415" s="54">
        <f t="shared" ref="I415:K415" si="72">COUNTIF(I416:I421,"x")</f>
        <v>3</v>
      </c>
      <c r="J415" s="54">
        <f t="shared" si="72"/>
        <v>0</v>
      </c>
      <c r="K415" s="54">
        <f t="shared" si="72"/>
        <v>0</v>
      </c>
      <c r="L415" s="91"/>
      <c r="M415" s="91"/>
      <c r="N415" s="91"/>
      <c r="O415" s="92"/>
      <c r="P415" s="54">
        <f>SUM(N416:N421)</f>
        <v>525</v>
      </c>
      <c r="Q415" s="54">
        <f>COUNTA(N416:N421)*100</f>
        <v>600</v>
      </c>
      <c r="R415" s="58">
        <f>P415/Q415</f>
        <v>0.875</v>
      </c>
    </row>
    <row r="416" spans="1:18" ht="34" x14ac:dyDescent="0.15">
      <c r="A416" s="59" t="s">
        <v>862</v>
      </c>
      <c r="B416" s="60" t="s">
        <v>592</v>
      </c>
      <c r="C416" s="60" t="s">
        <v>48</v>
      </c>
      <c r="D416" s="60"/>
      <c r="E416" s="60"/>
      <c r="F416" s="82" t="s">
        <v>863</v>
      </c>
      <c r="G416" s="62"/>
      <c r="H416" s="64" t="s">
        <v>52</v>
      </c>
      <c r="I416" s="88"/>
      <c r="J416" s="88"/>
      <c r="K416" s="88"/>
      <c r="L416" s="76"/>
      <c r="M416" s="76"/>
      <c r="N416" s="67">
        <f t="shared" si="54"/>
        <v>100</v>
      </c>
      <c r="O416" s="68"/>
      <c r="P416" s="69"/>
      <c r="Q416" s="69"/>
      <c r="R416" s="70"/>
    </row>
    <row r="417" spans="1:18" ht="34" x14ac:dyDescent="0.15">
      <c r="A417" s="59" t="s">
        <v>864</v>
      </c>
      <c r="B417" s="60" t="s">
        <v>592</v>
      </c>
      <c r="C417" s="60" t="s">
        <v>48</v>
      </c>
      <c r="D417" s="60"/>
      <c r="E417" s="60"/>
      <c r="F417" s="82" t="s">
        <v>865</v>
      </c>
      <c r="G417" s="62"/>
      <c r="H417" s="64" t="s">
        <v>52</v>
      </c>
      <c r="I417" s="88"/>
      <c r="J417" s="88"/>
      <c r="K417" s="88"/>
      <c r="L417" s="76"/>
      <c r="M417" s="76"/>
      <c r="N417" s="67">
        <f t="shared" si="54"/>
        <v>100</v>
      </c>
      <c r="O417" s="68"/>
      <c r="P417" s="69"/>
      <c r="Q417" s="69"/>
      <c r="R417" s="70"/>
    </row>
    <row r="418" spans="1:18" ht="34" x14ac:dyDescent="0.15">
      <c r="A418" s="59" t="s">
        <v>866</v>
      </c>
      <c r="B418" s="60" t="s">
        <v>592</v>
      </c>
      <c r="C418" s="60" t="s">
        <v>48</v>
      </c>
      <c r="D418" s="60"/>
      <c r="E418" s="60"/>
      <c r="F418" s="82" t="s">
        <v>867</v>
      </c>
      <c r="G418" s="62"/>
      <c r="H418" s="88"/>
      <c r="I418" s="64" t="s">
        <v>52</v>
      </c>
      <c r="J418" s="88"/>
      <c r="K418" s="88"/>
      <c r="L418" s="76"/>
      <c r="M418" s="76"/>
      <c r="N418" s="67">
        <f t="shared" si="54"/>
        <v>75</v>
      </c>
      <c r="O418" s="68"/>
      <c r="P418" s="69"/>
      <c r="Q418" s="69"/>
      <c r="R418" s="70"/>
    </row>
    <row r="419" spans="1:18" ht="34" x14ac:dyDescent="0.15">
      <c r="A419" s="59" t="s">
        <v>868</v>
      </c>
      <c r="B419" s="60" t="s">
        <v>592</v>
      </c>
      <c r="C419" s="60" t="s">
        <v>48</v>
      </c>
      <c r="D419" s="60"/>
      <c r="E419" s="60"/>
      <c r="F419" s="82" t="s">
        <v>869</v>
      </c>
      <c r="G419" s="62"/>
      <c r="H419" s="88"/>
      <c r="I419" s="64" t="s">
        <v>52</v>
      </c>
      <c r="J419" s="88"/>
      <c r="K419" s="88"/>
      <c r="L419" s="76"/>
      <c r="M419" s="76"/>
      <c r="N419" s="67">
        <f t="shared" si="54"/>
        <v>75</v>
      </c>
      <c r="O419" s="68"/>
      <c r="P419" s="69"/>
      <c r="Q419" s="69"/>
      <c r="R419" s="70"/>
    </row>
    <row r="420" spans="1:18" ht="34" x14ac:dyDescent="0.15">
      <c r="A420" s="59" t="s">
        <v>870</v>
      </c>
      <c r="B420" s="60" t="s">
        <v>592</v>
      </c>
      <c r="C420" s="60" t="s">
        <v>48</v>
      </c>
      <c r="D420" s="60"/>
      <c r="E420" s="60"/>
      <c r="F420" s="82" t="s">
        <v>871</v>
      </c>
      <c r="G420" s="62"/>
      <c r="H420" s="88"/>
      <c r="I420" s="64" t="s">
        <v>52</v>
      </c>
      <c r="J420" s="88"/>
      <c r="K420" s="88"/>
      <c r="L420" s="76"/>
      <c r="M420" s="76"/>
      <c r="N420" s="67">
        <f t="shared" si="54"/>
        <v>75</v>
      </c>
      <c r="O420" s="68"/>
      <c r="P420" s="69"/>
      <c r="Q420" s="69"/>
      <c r="R420" s="70"/>
    </row>
    <row r="421" spans="1:18" ht="34" x14ac:dyDescent="0.15">
      <c r="A421" s="59" t="s">
        <v>872</v>
      </c>
      <c r="B421" s="60" t="s">
        <v>592</v>
      </c>
      <c r="C421" s="60" t="s">
        <v>48</v>
      </c>
      <c r="D421" s="60"/>
      <c r="E421" s="60"/>
      <c r="F421" s="82" t="s">
        <v>873</v>
      </c>
      <c r="G421" s="62"/>
      <c r="H421" s="64" t="s">
        <v>52</v>
      </c>
      <c r="I421" s="88"/>
      <c r="J421" s="88"/>
      <c r="K421" s="88"/>
      <c r="L421" s="76"/>
      <c r="M421" s="76"/>
      <c r="N421" s="67">
        <f t="shared" si="54"/>
        <v>100</v>
      </c>
      <c r="O421" s="68"/>
      <c r="P421" s="69"/>
      <c r="Q421" s="69"/>
      <c r="R421" s="70"/>
    </row>
    <row r="422" spans="1:18" ht="17" x14ac:dyDescent="0.15">
      <c r="A422" s="47" t="s">
        <v>874</v>
      </c>
      <c r="B422" s="48" t="s">
        <v>592</v>
      </c>
      <c r="C422" s="48"/>
      <c r="D422" s="48"/>
      <c r="E422" s="48"/>
      <c r="F422" s="77" t="s">
        <v>875</v>
      </c>
      <c r="G422" s="56"/>
      <c r="H422" s="54">
        <f>COUNTIF(H423:H428,"x")</f>
        <v>4</v>
      </c>
      <c r="I422" s="54">
        <f t="shared" ref="I422:K422" si="73">COUNTIF(I423:I428,"x")</f>
        <v>2</v>
      </c>
      <c r="J422" s="54">
        <f t="shared" si="73"/>
        <v>0</v>
      </c>
      <c r="K422" s="54">
        <f t="shared" si="73"/>
        <v>0</v>
      </c>
      <c r="L422" s="91"/>
      <c r="M422" s="91"/>
      <c r="N422" s="91"/>
      <c r="O422" s="92"/>
      <c r="P422" s="54">
        <f>SUM(N423:N428)</f>
        <v>550</v>
      </c>
      <c r="Q422" s="54">
        <f>COUNTA(N423:N428)*100</f>
        <v>600</v>
      </c>
      <c r="R422" s="58">
        <f>P422/Q422</f>
        <v>0.91666666666666663</v>
      </c>
    </row>
    <row r="423" spans="1:18" ht="51" x14ac:dyDescent="0.15">
      <c r="A423" s="59" t="s">
        <v>876</v>
      </c>
      <c r="B423" s="60" t="s">
        <v>592</v>
      </c>
      <c r="C423" s="60" t="s">
        <v>48</v>
      </c>
      <c r="D423" s="60"/>
      <c r="E423" s="60"/>
      <c r="F423" s="82" t="s">
        <v>877</v>
      </c>
      <c r="G423" s="62"/>
      <c r="H423" s="64" t="s">
        <v>52</v>
      </c>
      <c r="I423" s="88"/>
      <c r="J423" s="88"/>
      <c r="K423" s="88"/>
      <c r="L423" s="76"/>
      <c r="M423" s="76"/>
      <c r="N423" s="67">
        <f t="shared" si="54"/>
        <v>100</v>
      </c>
      <c r="O423" s="68"/>
      <c r="P423" s="69"/>
      <c r="Q423" s="69"/>
      <c r="R423" s="70"/>
    </row>
    <row r="424" spans="1:18" ht="34" x14ac:dyDescent="0.15">
      <c r="A424" s="59" t="s">
        <v>878</v>
      </c>
      <c r="B424" s="60" t="s">
        <v>592</v>
      </c>
      <c r="C424" s="60" t="s">
        <v>48</v>
      </c>
      <c r="D424" s="60"/>
      <c r="E424" s="60"/>
      <c r="F424" s="82" t="s">
        <v>879</v>
      </c>
      <c r="G424" s="62"/>
      <c r="H424" s="88"/>
      <c r="I424" s="64" t="s">
        <v>52</v>
      </c>
      <c r="J424" s="88"/>
      <c r="K424" s="88"/>
      <c r="L424" s="76"/>
      <c r="M424" s="76"/>
      <c r="N424" s="67">
        <f t="shared" si="54"/>
        <v>75</v>
      </c>
      <c r="O424" s="68"/>
      <c r="P424" s="69"/>
      <c r="Q424" s="69"/>
      <c r="R424" s="70"/>
    </row>
    <row r="425" spans="1:18" ht="34" x14ac:dyDescent="0.15">
      <c r="A425" s="59" t="s">
        <v>880</v>
      </c>
      <c r="B425" s="60" t="s">
        <v>592</v>
      </c>
      <c r="C425" s="60" t="s">
        <v>48</v>
      </c>
      <c r="D425" s="60"/>
      <c r="E425" s="60"/>
      <c r="F425" s="82" t="s">
        <v>881</v>
      </c>
      <c r="G425" s="62"/>
      <c r="H425" s="88"/>
      <c r="I425" s="64" t="s">
        <v>52</v>
      </c>
      <c r="J425" s="88"/>
      <c r="K425" s="88"/>
      <c r="L425" s="76"/>
      <c r="M425" s="76"/>
      <c r="N425" s="67">
        <f t="shared" si="54"/>
        <v>75</v>
      </c>
      <c r="O425" s="68"/>
      <c r="P425" s="69"/>
      <c r="Q425" s="69"/>
      <c r="R425" s="70"/>
    </row>
    <row r="426" spans="1:18" ht="34" x14ac:dyDescent="0.15">
      <c r="A426" s="59" t="s">
        <v>882</v>
      </c>
      <c r="B426" s="60" t="s">
        <v>592</v>
      </c>
      <c r="C426" s="60" t="s">
        <v>48</v>
      </c>
      <c r="D426" s="60"/>
      <c r="E426" s="60"/>
      <c r="F426" s="82" t="s">
        <v>883</v>
      </c>
      <c r="G426" s="62"/>
      <c r="H426" s="64" t="s">
        <v>52</v>
      </c>
      <c r="I426" s="88"/>
      <c r="J426" s="88"/>
      <c r="K426" s="88"/>
      <c r="L426" s="76"/>
      <c r="M426" s="76"/>
      <c r="N426" s="67">
        <f t="shared" si="54"/>
        <v>100</v>
      </c>
      <c r="O426" s="68"/>
      <c r="P426" s="69"/>
      <c r="Q426" s="69"/>
      <c r="R426" s="70"/>
    </row>
    <row r="427" spans="1:18" ht="34" x14ac:dyDescent="0.15">
      <c r="A427" s="59" t="s">
        <v>884</v>
      </c>
      <c r="B427" s="60" t="s">
        <v>592</v>
      </c>
      <c r="C427" s="60" t="s">
        <v>48</v>
      </c>
      <c r="D427" s="60"/>
      <c r="E427" s="60"/>
      <c r="F427" s="82" t="s">
        <v>885</v>
      </c>
      <c r="G427" s="62"/>
      <c r="H427" s="64" t="s">
        <v>52</v>
      </c>
      <c r="I427" s="88"/>
      <c r="J427" s="88"/>
      <c r="K427" s="88"/>
      <c r="L427" s="76"/>
      <c r="M427" s="76"/>
      <c r="N427" s="67">
        <f t="shared" si="54"/>
        <v>100</v>
      </c>
      <c r="O427" s="68"/>
      <c r="P427" s="69"/>
      <c r="Q427" s="69"/>
      <c r="R427" s="70"/>
    </row>
    <row r="428" spans="1:18" ht="34" x14ac:dyDescent="0.15">
      <c r="A428" s="59" t="s">
        <v>886</v>
      </c>
      <c r="B428" s="60" t="s">
        <v>592</v>
      </c>
      <c r="C428" s="60" t="s">
        <v>48</v>
      </c>
      <c r="D428" s="60"/>
      <c r="E428" s="60"/>
      <c r="F428" s="82" t="s">
        <v>887</v>
      </c>
      <c r="G428" s="62"/>
      <c r="H428" s="64" t="s">
        <v>52</v>
      </c>
      <c r="I428" s="88"/>
      <c r="J428" s="88"/>
      <c r="K428" s="88"/>
      <c r="L428" s="76"/>
      <c r="M428" s="76"/>
      <c r="N428" s="67">
        <f t="shared" si="54"/>
        <v>100</v>
      </c>
      <c r="O428" s="68"/>
      <c r="P428" s="69"/>
      <c r="Q428" s="69"/>
      <c r="R428" s="70"/>
    </row>
    <row r="429" spans="1:18" ht="17" x14ac:dyDescent="0.15">
      <c r="A429" s="47" t="s">
        <v>888</v>
      </c>
      <c r="B429" s="48" t="s">
        <v>592</v>
      </c>
      <c r="C429" s="48"/>
      <c r="D429" s="48"/>
      <c r="E429" s="48"/>
      <c r="F429" s="77" t="s">
        <v>889</v>
      </c>
      <c r="G429" s="56"/>
      <c r="H429" s="54">
        <f>COUNTIF(H430:H436,"x")</f>
        <v>4</v>
      </c>
      <c r="I429" s="54">
        <f t="shared" ref="I429:K429" si="74">COUNTIF(I430:I436,"x")</f>
        <v>3</v>
      </c>
      <c r="J429" s="54">
        <f t="shared" si="74"/>
        <v>0</v>
      </c>
      <c r="K429" s="54">
        <f t="shared" si="74"/>
        <v>0</v>
      </c>
      <c r="L429" s="91"/>
      <c r="M429" s="91"/>
      <c r="N429" s="91"/>
      <c r="O429" s="92"/>
      <c r="P429" s="54">
        <f>SUM(N430:N436)</f>
        <v>625</v>
      </c>
      <c r="Q429" s="54">
        <f>COUNTA(N430:N436)*100</f>
        <v>700</v>
      </c>
      <c r="R429" s="58">
        <f>P429/Q429</f>
        <v>0.8928571428571429</v>
      </c>
    </row>
    <row r="430" spans="1:18" ht="34" x14ac:dyDescent="0.15">
      <c r="A430" s="59" t="s">
        <v>890</v>
      </c>
      <c r="B430" s="60" t="s">
        <v>592</v>
      </c>
      <c r="C430" s="60" t="s">
        <v>48</v>
      </c>
      <c r="D430" s="60"/>
      <c r="E430" s="60"/>
      <c r="F430" s="82" t="s">
        <v>891</v>
      </c>
      <c r="G430" s="62"/>
      <c r="H430" s="64" t="s">
        <v>52</v>
      </c>
      <c r="I430" s="88"/>
      <c r="J430" s="88"/>
      <c r="K430" s="88"/>
      <c r="L430" s="76"/>
      <c r="M430" s="76"/>
      <c r="N430" s="67">
        <f t="shared" si="54"/>
        <v>100</v>
      </c>
      <c r="O430" s="68"/>
      <c r="P430" s="69"/>
      <c r="Q430" s="69"/>
      <c r="R430" s="70"/>
    </row>
    <row r="431" spans="1:18" ht="34" x14ac:dyDescent="0.15">
      <c r="A431" s="59" t="s">
        <v>892</v>
      </c>
      <c r="B431" s="60" t="s">
        <v>592</v>
      </c>
      <c r="C431" s="60" t="s">
        <v>48</v>
      </c>
      <c r="D431" s="60"/>
      <c r="E431" s="60"/>
      <c r="F431" s="82" t="s">
        <v>893</v>
      </c>
      <c r="G431" s="62"/>
      <c r="H431" s="64" t="s">
        <v>52</v>
      </c>
      <c r="I431" s="88"/>
      <c r="J431" s="88"/>
      <c r="K431" s="88"/>
      <c r="L431" s="76"/>
      <c r="M431" s="76"/>
      <c r="N431" s="67">
        <f t="shared" si="54"/>
        <v>100</v>
      </c>
      <c r="O431" s="68"/>
      <c r="P431" s="69"/>
      <c r="Q431" s="69"/>
      <c r="R431" s="70"/>
    </row>
    <row r="432" spans="1:18" ht="51" x14ac:dyDescent="0.15">
      <c r="A432" s="59" t="s">
        <v>894</v>
      </c>
      <c r="B432" s="60" t="s">
        <v>592</v>
      </c>
      <c r="C432" s="60" t="s">
        <v>48</v>
      </c>
      <c r="D432" s="60"/>
      <c r="E432" s="60"/>
      <c r="F432" s="82" t="s">
        <v>895</v>
      </c>
      <c r="G432" s="62"/>
      <c r="H432" s="88"/>
      <c r="I432" s="64" t="s">
        <v>52</v>
      </c>
      <c r="J432" s="88"/>
      <c r="K432" s="88"/>
      <c r="L432" s="76"/>
      <c r="M432" s="76"/>
      <c r="N432" s="67">
        <f t="shared" si="54"/>
        <v>75</v>
      </c>
      <c r="O432" s="68"/>
      <c r="P432" s="69"/>
      <c r="Q432" s="69"/>
      <c r="R432" s="70"/>
    </row>
    <row r="433" spans="1:18" ht="34" x14ac:dyDescent="0.15">
      <c r="A433" s="59" t="s">
        <v>896</v>
      </c>
      <c r="B433" s="60" t="s">
        <v>592</v>
      </c>
      <c r="C433" s="60" t="s">
        <v>48</v>
      </c>
      <c r="D433" s="60"/>
      <c r="E433" s="60"/>
      <c r="F433" s="82" t="s">
        <v>897</v>
      </c>
      <c r="G433" s="62"/>
      <c r="H433" s="88"/>
      <c r="I433" s="64" t="s">
        <v>52</v>
      </c>
      <c r="J433" s="88"/>
      <c r="K433" s="88"/>
      <c r="L433" s="76"/>
      <c r="M433" s="76"/>
      <c r="N433" s="67">
        <f t="shared" si="54"/>
        <v>75</v>
      </c>
      <c r="O433" s="68"/>
      <c r="P433" s="69"/>
      <c r="Q433" s="69"/>
      <c r="R433" s="70"/>
    </row>
    <row r="434" spans="1:18" ht="34" x14ac:dyDescent="0.15">
      <c r="A434" s="59" t="s">
        <v>898</v>
      </c>
      <c r="B434" s="60" t="s">
        <v>592</v>
      </c>
      <c r="C434" s="60" t="s">
        <v>48</v>
      </c>
      <c r="D434" s="60"/>
      <c r="E434" s="60"/>
      <c r="F434" s="82" t="s">
        <v>899</v>
      </c>
      <c r="G434" s="62"/>
      <c r="H434" s="64" t="s">
        <v>52</v>
      </c>
      <c r="I434" s="88"/>
      <c r="J434" s="88"/>
      <c r="K434" s="88"/>
      <c r="L434" s="76"/>
      <c r="M434" s="76"/>
      <c r="N434" s="67">
        <f t="shared" si="54"/>
        <v>100</v>
      </c>
      <c r="O434" s="68"/>
      <c r="P434" s="69"/>
      <c r="Q434" s="69"/>
      <c r="R434" s="70"/>
    </row>
    <row r="435" spans="1:18" ht="34" x14ac:dyDescent="0.15">
      <c r="A435" s="59" t="s">
        <v>900</v>
      </c>
      <c r="B435" s="60" t="s">
        <v>592</v>
      </c>
      <c r="C435" s="60" t="s">
        <v>48</v>
      </c>
      <c r="D435" s="60"/>
      <c r="E435" s="60"/>
      <c r="F435" s="82" t="s">
        <v>901</v>
      </c>
      <c r="G435" s="62"/>
      <c r="H435" s="88"/>
      <c r="I435" s="64" t="s">
        <v>52</v>
      </c>
      <c r="J435" s="88"/>
      <c r="K435" s="88"/>
      <c r="L435" s="76"/>
      <c r="M435" s="76"/>
      <c r="N435" s="67">
        <f t="shared" si="54"/>
        <v>75</v>
      </c>
      <c r="O435" s="68"/>
      <c r="P435" s="69"/>
      <c r="Q435" s="69"/>
      <c r="R435" s="70"/>
    </row>
    <row r="436" spans="1:18" ht="51" x14ac:dyDescent="0.15">
      <c r="A436" s="59" t="s">
        <v>902</v>
      </c>
      <c r="B436" s="60" t="s">
        <v>592</v>
      </c>
      <c r="C436" s="60" t="s">
        <v>48</v>
      </c>
      <c r="D436" s="60"/>
      <c r="E436" s="60"/>
      <c r="F436" s="82" t="s">
        <v>903</v>
      </c>
      <c r="G436" s="62"/>
      <c r="H436" s="64" t="s">
        <v>52</v>
      </c>
      <c r="I436" s="88"/>
      <c r="J436" s="88"/>
      <c r="K436" s="88"/>
      <c r="L436" s="76"/>
      <c r="M436" s="76"/>
      <c r="N436" s="67">
        <f t="shared" si="54"/>
        <v>100</v>
      </c>
      <c r="O436" s="68"/>
      <c r="P436" s="69"/>
      <c r="Q436" s="69"/>
      <c r="R436" s="70"/>
    </row>
    <row r="437" spans="1:18" ht="17" x14ac:dyDescent="0.15">
      <c r="A437" s="47" t="s">
        <v>904</v>
      </c>
      <c r="B437" s="48" t="s">
        <v>592</v>
      </c>
      <c r="C437" s="48"/>
      <c r="D437" s="48"/>
      <c r="E437" s="48"/>
      <c r="F437" s="77" t="s">
        <v>905</v>
      </c>
      <c r="G437" s="56"/>
      <c r="H437" s="54"/>
      <c r="I437" s="54"/>
      <c r="J437" s="54"/>
      <c r="K437" s="54"/>
      <c r="L437" s="91"/>
      <c r="M437" s="91"/>
      <c r="N437" s="91"/>
      <c r="O437" s="92"/>
      <c r="P437" s="54"/>
      <c r="Q437" s="54"/>
      <c r="R437" s="58"/>
    </row>
    <row r="438" spans="1:18" ht="17" x14ac:dyDescent="0.15">
      <c r="A438" s="47" t="s">
        <v>906</v>
      </c>
      <c r="B438" s="48" t="s">
        <v>592</v>
      </c>
      <c r="C438" s="48"/>
      <c r="D438" s="48"/>
      <c r="E438" s="48"/>
      <c r="F438" s="77" t="s">
        <v>907</v>
      </c>
      <c r="G438" s="56"/>
      <c r="H438" s="54">
        <f>COUNTIF(H439:H447,"x")</f>
        <v>3</v>
      </c>
      <c r="I438" s="54">
        <f t="shared" ref="I438:K438" si="75">COUNTIF(I439:I447,"x")</f>
        <v>4</v>
      </c>
      <c r="J438" s="54">
        <f t="shared" si="75"/>
        <v>1</v>
      </c>
      <c r="K438" s="54">
        <f t="shared" si="75"/>
        <v>0</v>
      </c>
      <c r="L438" s="91"/>
      <c r="M438" s="91"/>
      <c r="N438" s="91"/>
      <c r="O438" s="92"/>
      <c r="P438" s="54">
        <f>SUM(N439:N447)</f>
        <v>625</v>
      </c>
      <c r="Q438" s="54">
        <f>COUNTA(N439:N447)*100</f>
        <v>900</v>
      </c>
      <c r="R438" s="58">
        <f>P438/Q438</f>
        <v>0.69444444444444442</v>
      </c>
    </row>
    <row r="439" spans="1:18" ht="34" x14ac:dyDescent="0.15">
      <c r="A439" s="59" t="s">
        <v>908</v>
      </c>
      <c r="B439" s="60" t="s">
        <v>592</v>
      </c>
      <c r="C439" s="60" t="s">
        <v>48</v>
      </c>
      <c r="D439" s="60"/>
      <c r="E439" s="60"/>
      <c r="F439" s="82" t="s">
        <v>909</v>
      </c>
      <c r="G439" s="62"/>
      <c r="H439" s="64" t="s">
        <v>52</v>
      </c>
      <c r="I439" s="88"/>
      <c r="J439" s="88"/>
      <c r="K439" s="88"/>
      <c r="L439" s="76"/>
      <c r="M439" s="76"/>
      <c r="N439" s="67">
        <f t="shared" si="54"/>
        <v>100</v>
      </c>
      <c r="O439" s="68"/>
      <c r="P439" s="69"/>
      <c r="Q439" s="69"/>
      <c r="R439" s="70"/>
    </row>
    <row r="440" spans="1:18" ht="34" x14ac:dyDescent="0.15">
      <c r="A440" s="59" t="s">
        <v>910</v>
      </c>
      <c r="B440" s="60" t="s">
        <v>592</v>
      </c>
      <c r="C440" s="60" t="s">
        <v>48</v>
      </c>
      <c r="D440" s="60"/>
      <c r="E440" s="60"/>
      <c r="F440" s="82" t="s">
        <v>911</v>
      </c>
      <c r="G440" s="62"/>
      <c r="H440" s="64" t="s">
        <v>52</v>
      </c>
      <c r="I440" s="88"/>
      <c r="J440" s="88"/>
      <c r="K440" s="88"/>
      <c r="L440" s="76"/>
      <c r="M440" s="76"/>
      <c r="N440" s="67">
        <f t="shared" si="54"/>
        <v>100</v>
      </c>
      <c r="O440" s="68"/>
      <c r="P440" s="69"/>
      <c r="Q440" s="69"/>
      <c r="R440" s="70"/>
    </row>
    <row r="441" spans="1:18" ht="17" x14ac:dyDescent="0.15">
      <c r="A441" s="59" t="s">
        <v>912</v>
      </c>
      <c r="B441" s="60" t="s">
        <v>592</v>
      </c>
      <c r="C441" s="60" t="s">
        <v>48</v>
      </c>
      <c r="D441" s="60"/>
      <c r="E441" s="60"/>
      <c r="F441" s="82" t="s">
        <v>913</v>
      </c>
      <c r="G441" s="62"/>
      <c r="H441" s="88"/>
      <c r="I441" s="64" t="s">
        <v>52</v>
      </c>
      <c r="J441" s="88"/>
      <c r="K441" s="88"/>
      <c r="L441" s="76"/>
      <c r="M441" s="76"/>
      <c r="N441" s="67">
        <f t="shared" si="54"/>
        <v>75</v>
      </c>
      <c r="O441" s="68"/>
      <c r="P441" s="69"/>
      <c r="Q441" s="69"/>
      <c r="R441" s="70"/>
    </row>
    <row r="442" spans="1:18" ht="17" x14ac:dyDescent="0.15">
      <c r="A442" s="59" t="s">
        <v>914</v>
      </c>
      <c r="B442" s="60" t="s">
        <v>592</v>
      </c>
      <c r="C442" s="60" t="s">
        <v>48</v>
      </c>
      <c r="D442" s="60"/>
      <c r="E442" s="60"/>
      <c r="F442" s="82" t="s">
        <v>915</v>
      </c>
      <c r="G442" s="62"/>
      <c r="H442" s="64" t="s">
        <v>52</v>
      </c>
      <c r="I442" s="88"/>
      <c r="J442" s="88"/>
      <c r="K442" s="88"/>
      <c r="L442" s="76"/>
      <c r="M442" s="76"/>
      <c r="N442" s="67">
        <f t="shared" si="54"/>
        <v>100</v>
      </c>
      <c r="O442" s="68"/>
      <c r="P442" s="69"/>
      <c r="Q442" s="69"/>
      <c r="R442" s="70"/>
    </row>
    <row r="443" spans="1:18" ht="17" x14ac:dyDescent="0.15">
      <c r="A443" s="59" t="s">
        <v>916</v>
      </c>
      <c r="B443" s="60" t="s">
        <v>592</v>
      </c>
      <c r="C443" s="60" t="s">
        <v>48</v>
      </c>
      <c r="D443" s="60"/>
      <c r="E443" s="60"/>
      <c r="F443" s="82" t="s">
        <v>917</v>
      </c>
      <c r="G443" s="62"/>
      <c r="H443" s="88"/>
      <c r="I443" s="64" t="s">
        <v>52</v>
      </c>
      <c r="J443" s="88"/>
      <c r="K443" s="88"/>
      <c r="L443" s="76"/>
      <c r="M443" s="76"/>
      <c r="N443" s="67">
        <f t="shared" si="54"/>
        <v>75</v>
      </c>
      <c r="O443" s="68"/>
      <c r="P443" s="69"/>
      <c r="Q443" s="69"/>
      <c r="R443" s="70"/>
    </row>
    <row r="444" spans="1:18" ht="17" x14ac:dyDescent="0.15">
      <c r="A444" s="59" t="s">
        <v>918</v>
      </c>
      <c r="B444" s="60" t="s">
        <v>592</v>
      </c>
      <c r="C444" s="60" t="s">
        <v>48</v>
      </c>
      <c r="D444" s="60"/>
      <c r="E444" s="60"/>
      <c r="F444" s="82" t="s">
        <v>919</v>
      </c>
      <c r="G444" s="62"/>
      <c r="H444" s="88"/>
      <c r="I444" s="88"/>
      <c r="J444" s="88"/>
      <c r="K444" s="88"/>
      <c r="L444" s="76"/>
      <c r="M444" s="76"/>
      <c r="N444" s="67" t="str">
        <f t="shared" si="54"/>
        <v/>
      </c>
      <c r="O444" s="68"/>
      <c r="P444" s="69"/>
      <c r="Q444" s="69"/>
      <c r="R444" s="70"/>
    </row>
    <row r="445" spans="1:18" ht="17" x14ac:dyDescent="0.15">
      <c r="A445" s="59" t="s">
        <v>920</v>
      </c>
      <c r="B445" s="60" t="s">
        <v>592</v>
      </c>
      <c r="C445" s="60" t="s">
        <v>48</v>
      </c>
      <c r="D445" s="60"/>
      <c r="E445" s="60"/>
      <c r="F445" s="82" t="s">
        <v>921</v>
      </c>
      <c r="G445" s="62"/>
      <c r="H445" s="88"/>
      <c r="I445" s="64" t="s">
        <v>52</v>
      </c>
      <c r="J445" s="88"/>
      <c r="K445" s="88"/>
      <c r="L445" s="76"/>
      <c r="M445" s="76"/>
      <c r="N445" s="67">
        <f t="shared" si="54"/>
        <v>75</v>
      </c>
      <c r="O445" s="68"/>
      <c r="P445" s="69"/>
      <c r="Q445" s="69"/>
      <c r="R445" s="70"/>
    </row>
    <row r="446" spans="1:18" ht="17" x14ac:dyDescent="0.15">
      <c r="A446" s="59" t="s">
        <v>922</v>
      </c>
      <c r="B446" s="60" t="s">
        <v>592</v>
      </c>
      <c r="C446" s="60" t="s">
        <v>48</v>
      </c>
      <c r="D446" s="60"/>
      <c r="E446" s="60"/>
      <c r="F446" s="82" t="s">
        <v>923</v>
      </c>
      <c r="G446" s="62"/>
      <c r="H446" s="88"/>
      <c r="I446" s="88"/>
      <c r="J446" s="64" t="s">
        <v>52</v>
      </c>
      <c r="K446" s="88"/>
      <c r="L446" s="76"/>
      <c r="M446" s="76"/>
      <c r="N446" s="67">
        <f t="shared" si="54"/>
        <v>25</v>
      </c>
      <c r="O446" s="68"/>
      <c r="P446" s="69"/>
      <c r="Q446" s="69"/>
      <c r="R446" s="70"/>
    </row>
    <row r="447" spans="1:18" ht="51" x14ac:dyDescent="0.15">
      <c r="A447" s="59" t="s">
        <v>924</v>
      </c>
      <c r="B447" s="60" t="s">
        <v>592</v>
      </c>
      <c r="C447" s="60" t="s">
        <v>48</v>
      </c>
      <c r="D447" s="60"/>
      <c r="E447" s="60"/>
      <c r="F447" s="82" t="s">
        <v>925</v>
      </c>
      <c r="G447" s="62"/>
      <c r="H447" s="88"/>
      <c r="I447" s="64" t="s">
        <v>52</v>
      </c>
      <c r="J447" s="88"/>
      <c r="K447" s="88"/>
      <c r="L447" s="76"/>
      <c r="M447" s="76"/>
      <c r="N447" s="67">
        <f t="shared" si="54"/>
        <v>75</v>
      </c>
      <c r="O447" s="68"/>
      <c r="P447" s="69"/>
      <c r="Q447" s="69"/>
      <c r="R447" s="70"/>
    </row>
    <row r="448" spans="1:18" ht="17" x14ac:dyDescent="0.15">
      <c r="A448" s="47" t="s">
        <v>926</v>
      </c>
      <c r="B448" s="48" t="s">
        <v>592</v>
      </c>
      <c r="C448" s="48"/>
      <c r="D448" s="48"/>
      <c r="E448" s="48"/>
      <c r="F448" s="77" t="s">
        <v>927</v>
      </c>
      <c r="G448" s="56"/>
      <c r="H448" s="54">
        <f>COUNTIF(H449:H452,"x")</f>
        <v>0</v>
      </c>
      <c r="I448" s="54">
        <f t="shared" ref="I448:K448" si="76">COUNTIF(I449:I452,"x")</f>
        <v>2</v>
      </c>
      <c r="J448" s="54">
        <f t="shared" si="76"/>
        <v>0</v>
      </c>
      <c r="K448" s="54">
        <f t="shared" si="76"/>
        <v>2</v>
      </c>
      <c r="L448" s="91"/>
      <c r="M448" s="91"/>
      <c r="N448" s="91"/>
      <c r="O448" s="92"/>
      <c r="P448" s="54">
        <f>SUM(N449:N452)</f>
        <v>150</v>
      </c>
      <c r="Q448" s="54">
        <f>COUNTA(N449:N452)*100</f>
        <v>400</v>
      </c>
      <c r="R448" s="58">
        <f>P448/Q448</f>
        <v>0.375</v>
      </c>
    </row>
    <row r="449" spans="1:18" ht="34" x14ac:dyDescent="0.15">
      <c r="A449" s="59" t="s">
        <v>928</v>
      </c>
      <c r="B449" s="60" t="s">
        <v>592</v>
      </c>
      <c r="C449" s="60" t="s">
        <v>48</v>
      </c>
      <c r="D449" s="60"/>
      <c r="E449" s="60"/>
      <c r="F449" s="82" t="s">
        <v>929</v>
      </c>
      <c r="G449" s="62"/>
      <c r="H449" s="88"/>
      <c r="I449" s="88"/>
      <c r="J449" s="88"/>
      <c r="K449" s="64" t="s">
        <v>52</v>
      </c>
      <c r="L449" s="76"/>
      <c r="M449" s="76"/>
      <c r="N449" s="67" t="str">
        <f t="shared" si="54"/>
        <v/>
      </c>
      <c r="O449" s="68"/>
      <c r="P449" s="69"/>
      <c r="Q449" s="69"/>
      <c r="R449" s="70"/>
    </row>
    <row r="450" spans="1:18" ht="34" x14ac:dyDescent="0.15">
      <c r="A450" s="59" t="s">
        <v>930</v>
      </c>
      <c r="B450" s="60" t="s">
        <v>592</v>
      </c>
      <c r="C450" s="60" t="s">
        <v>48</v>
      </c>
      <c r="D450" s="60"/>
      <c r="E450" s="60"/>
      <c r="F450" s="82" t="s">
        <v>931</v>
      </c>
      <c r="G450" s="62"/>
      <c r="H450" s="88"/>
      <c r="I450" s="64" t="s">
        <v>52</v>
      </c>
      <c r="J450" s="88"/>
      <c r="K450" s="88"/>
      <c r="L450" s="76"/>
      <c r="M450" s="76"/>
      <c r="N450" s="67">
        <f t="shared" si="54"/>
        <v>75</v>
      </c>
      <c r="O450" s="68"/>
      <c r="P450" s="69"/>
      <c r="Q450" s="69"/>
      <c r="R450" s="70"/>
    </row>
    <row r="451" spans="1:18" ht="34" x14ac:dyDescent="0.15">
      <c r="A451" s="59" t="s">
        <v>932</v>
      </c>
      <c r="B451" s="60" t="s">
        <v>592</v>
      </c>
      <c r="C451" s="60" t="s">
        <v>48</v>
      </c>
      <c r="D451" s="60"/>
      <c r="E451" s="60"/>
      <c r="F451" s="82" t="s">
        <v>933</v>
      </c>
      <c r="G451" s="62"/>
      <c r="H451" s="88"/>
      <c r="I451" s="88"/>
      <c r="J451" s="88"/>
      <c r="K451" s="64" t="s">
        <v>52</v>
      </c>
      <c r="L451" s="76"/>
      <c r="M451" s="76"/>
      <c r="N451" s="67" t="str">
        <f t="shared" si="54"/>
        <v/>
      </c>
      <c r="O451" s="68"/>
      <c r="P451" s="69"/>
      <c r="Q451" s="69"/>
      <c r="R451" s="70"/>
    </row>
    <row r="452" spans="1:18" ht="34" x14ac:dyDescent="0.15">
      <c r="A452" s="59" t="s">
        <v>934</v>
      </c>
      <c r="B452" s="60" t="s">
        <v>592</v>
      </c>
      <c r="C452" s="60" t="s">
        <v>48</v>
      </c>
      <c r="D452" s="60"/>
      <c r="E452" s="60"/>
      <c r="F452" s="82" t="s">
        <v>935</v>
      </c>
      <c r="G452" s="62"/>
      <c r="H452" s="88"/>
      <c r="I452" s="64" t="s">
        <v>52</v>
      </c>
      <c r="J452" s="88"/>
      <c r="K452" s="88"/>
      <c r="L452" s="76"/>
      <c r="M452" s="76"/>
      <c r="N452" s="67">
        <f t="shared" si="54"/>
        <v>75</v>
      </c>
      <c r="O452" s="68"/>
      <c r="P452" s="69"/>
      <c r="Q452" s="69"/>
      <c r="R452" s="70"/>
    </row>
    <row r="453" spans="1:18" ht="17" x14ac:dyDescent="0.15">
      <c r="A453" s="47" t="s">
        <v>936</v>
      </c>
      <c r="B453" s="48" t="s">
        <v>592</v>
      </c>
      <c r="C453" s="48"/>
      <c r="D453" s="48"/>
      <c r="E453" s="48"/>
      <c r="F453" s="77" t="s">
        <v>937</v>
      </c>
      <c r="G453" s="56"/>
      <c r="H453" s="54">
        <f>COUNTIF(H454:H456,"x")</f>
        <v>0</v>
      </c>
      <c r="I453" s="54">
        <f t="shared" ref="I453:K453" si="77">COUNTIF(I454:I456,"x")</f>
        <v>3</v>
      </c>
      <c r="J453" s="54">
        <f t="shared" si="77"/>
        <v>0</v>
      </c>
      <c r="K453" s="54">
        <f t="shared" si="77"/>
        <v>0</v>
      </c>
      <c r="L453" s="91"/>
      <c r="M453" s="91"/>
      <c r="N453" s="91"/>
      <c r="O453" s="92"/>
      <c r="P453" s="54">
        <f>SUM(N454:N456)</f>
        <v>225</v>
      </c>
      <c r="Q453" s="54">
        <f>COUNTA(N454:N456)*100</f>
        <v>300</v>
      </c>
      <c r="R453" s="58">
        <f>P453/Q453</f>
        <v>0.75</v>
      </c>
    </row>
    <row r="454" spans="1:18" ht="51" x14ac:dyDescent="0.15">
      <c r="A454" s="59" t="s">
        <v>938</v>
      </c>
      <c r="B454" s="60" t="s">
        <v>592</v>
      </c>
      <c r="C454" s="60" t="s">
        <v>48</v>
      </c>
      <c r="D454" s="60"/>
      <c r="E454" s="60"/>
      <c r="F454" s="82" t="s">
        <v>939</v>
      </c>
      <c r="G454" s="62"/>
      <c r="H454" s="88"/>
      <c r="I454" s="64" t="s">
        <v>52</v>
      </c>
      <c r="J454" s="88"/>
      <c r="K454" s="88"/>
      <c r="L454" s="76"/>
      <c r="M454" s="76"/>
      <c r="N454" s="67">
        <f t="shared" si="54"/>
        <v>75</v>
      </c>
      <c r="O454" s="68"/>
      <c r="P454" s="69"/>
      <c r="Q454" s="69"/>
      <c r="R454" s="70"/>
    </row>
    <row r="455" spans="1:18" ht="34" x14ac:dyDescent="0.15">
      <c r="A455" s="59" t="s">
        <v>940</v>
      </c>
      <c r="B455" s="60" t="s">
        <v>592</v>
      </c>
      <c r="C455" s="60" t="s">
        <v>48</v>
      </c>
      <c r="D455" s="60"/>
      <c r="E455" s="60"/>
      <c r="F455" s="82" t="s">
        <v>941</v>
      </c>
      <c r="G455" s="62"/>
      <c r="H455" s="88"/>
      <c r="I455" s="64" t="s">
        <v>52</v>
      </c>
      <c r="J455" s="88"/>
      <c r="K455" s="88"/>
      <c r="L455" s="76"/>
      <c r="M455" s="76"/>
      <c r="N455" s="67">
        <f t="shared" si="54"/>
        <v>75</v>
      </c>
      <c r="O455" s="68"/>
      <c r="P455" s="69"/>
      <c r="Q455" s="69"/>
      <c r="R455" s="70"/>
    </row>
    <row r="456" spans="1:18" ht="51" x14ac:dyDescent="0.15">
      <c r="A456" s="59" t="s">
        <v>942</v>
      </c>
      <c r="B456" s="60" t="s">
        <v>592</v>
      </c>
      <c r="C456" s="60" t="s">
        <v>48</v>
      </c>
      <c r="D456" s="60"/>
      <c r="E456" s="60"/>
      <c r="F456" s="82" t="s">
        <v>943</v>
      </c>
      <c r="G456" s="62"/>
      <c r="H456" s="88"/>
      <c r="I456" s="64" t="s">
        <v>52</v>
      </c>
      <c r="J456" s="88"/>
      <c r="K456" s="88"/>
      <c r="L456" s="76"/>
      <c r="M456" s="76"/>
      <c r="N456" s="67">
        <f t="shared" si="54"/>
        <v>75</v>
      </c>
      <c r="O456" s="68"/>
      <c r="P456" s="69"/>
      <c r="Q456" s="69"/>
      <c r="R456" s="70"/>
    </row>
    <row r="457" spans="1:18" ht="17" x14ac:dyDescent="0.15">
      <c r="A457" s="47" t="s">
        <v>944</v>
      </c>
      <c r="B457" s="48" t="s">
        <v>592</v>
      </c>
      <c r="C457" s="48"/>
      <c r="D457" s="48"/>
      <c r="E457" s="48"/>
      <c r="F457" s="77" t="s">
        <v>945</v>
      </c>
      <c r="G457" s="56"/>
      <c r="H457" s="54">
        <f>COUNTIF(H458,"x")</f>
        <v>1</v>
      </c>
      <c r="I457" s="54">
        <f t="shared" ref="I457:K457" si="78">COUNTIF(I458,"x")</f>
        <v>0</v>
      </c>
      <c r="J457" s="54">
        <f t="shared" si="78"/>
        <v>0</v>
      </c>
      <c r="K457" s="54">
        <f t="shared" si="78"/>
        <v>0</v>
      </c>
      <c r="L457" s="91"/>
      <c r="M457" s="91"/>
      <c r="N457" s="91"/>
      <c r="O457" s="92"/>
      <c r="P457" s="54">
        <f>SUM(N458)</f>
        <v>100</v>
      </c>
      <c r="Q457" s="54">
        <f>COUNTA(N458)*100</f>
        <v>100</v>
      </c>
      <c r="R457" s="58">
        <f>P457/Q457</f>
        <v>1</v>
      </c>
    </row>
    <row r="458" spans="1:18" ht="34" x14ac:dyDescent="0.15">
      <c r="A458" s="59" t="s">
        <v>946</v>
      </c>
      <c r="B458" s="60" t="s">
        <v>592</v>
      </c>
      <c r="C458" s="60" t="s">
        <v>48</v>
      </c>
      <c r="D458" s="60"/>
      <c r="E458" s="60"/>
      <c r="F458" s="82" t="s">
        <v>947</v>
      </c>
      <c r="G458" s="62"/>
      <c r="H458" s="64" t="s">
        <v>52</v>
      </c>
      <c r="I458" s="88"/>
      <c r="J458" s="88"/>
      <c r="K458" s="88"/>
      <c r="L458" s="76"/>
      <c r="M458" s="76"/>
      <c r="N458" s="67">
        <f t="shared" si="54"/>
        <v>100</v>
      </c>
      <c r="O458" s="68"/>
      <c r="P458" s="69"/>
      <c r="Q458" s="69"/>
      <c r="R458" s="70"/>
    </row>
    <row r="459" spans="1:18" ht="17" x14ac:dyDescent="0.15">
      <c r="A459" s="47" t="s">
        <v>948</v>
      </c>
      <c r="B459" s="48" t="s">
        <v>592</v>
      </c>
      <c r="C459" s="48"/>
      <c r="D459" s="48"/>
      <c r="E459" s="48"/>
      <c r="F459" s="77" t="s">
        <v>949</v>
      </c>
      <c r="G459" s="56"/>
      <c r="H459" s="54">
        <f>COUNTIF(H460:H461,"x")</f>
        <v>0</v>
      </c>
      <c r="I459" s="54">
        <f t="shared" ref="I459:K459" si="79">COUNTIF(I460:I461,"x")</f>
        <v>2</v>
      </c>
      <c r="J459" s="54">
        <f t="shared" si="79"/>
        <v>0</v>
      </c>
      <c r="K459" s="54">
        <f t="shared" si="79"/>
        <v>0</v>
      </c>
      <c r="L459" s="91"/>
      <c r="M459" s="91"/>
      <c r="N459" s="91"/>
      <c r="O459" s="92"/>
      <c r="P459" s="54">
        <f>SUM(N460:N461)</f>
        <v>150</v>
      </c>
      <c r="Q459" s="54">
        <f>COUNTA(N460:N461)*100</f>
        <v>200</v>
      </c>
      <c r="R459" s="58">
        <f>P459/Q459</f>
        <v>0.75</v>
      </c>
    </row>
    <row r="460" spans="1:18" ht="34" x14ac:dyDescent="0.15">
      <c r="A460" s="59" t="s">
        <v>950</v>
      </c>
      <c r="B460" s="60" t="s">
        <v>592</v>
      </c>
      <c r="C460" s="60" t="s">
        <v>48</v>
      </c>
      <c r="D460" s="60"/>
      <c r="E460" s="60"/>
      <c r="F460" s="82" t="s">
        <v>951</v>
      </c>
      <c r="G460" s="62"/>
      <c r="H460" s="88"/>
      <c r="I460" s="64" t="s">
        <v>52</v>
      </c>
      <c r="J460" s="88"/>
      <c r="K460" s="88"/>
      <c r="L460" s="76"/>
      <c r="M460" s="76"/>
      <c r="N460" s="67">
        <f t="shared" si="54"/>
        <v>75</v>
      </c>
      <c r="O460" s="68"/>
      <c r="P460" s="69"/>
      <c r="Q460" s="69"/>
      <c r="R460" s="70"/>
    </row>
    <row r="461" spans="1:18" ht="68" x14ac:dyDescent="0.15">
      <c r="A461" s="59" t="s">
        <v>952</v>
      </c>
      <c r="B461" s="60" t="s">
        <v>592</v>
      </c>
      <c r="C461" s="60" t="s">
        <v>48</v>
      </c>
      <c r="D461" s="60"/>
      <c r="E461" s="60"/>
      <c r="F461" s="82" t="s">
        <v>953</v>
      </c>
      <c r="G461" s="62"/>
      <c r="H461" s="88"/>
      <c r="I461" s="64" t="s">
        <v>52</v>
      </c>
      <c r="J461" s="88"/>
      <c r="K461" s="88"/>
      <c r="L461" s="76"/>
      <c r="M461" s="76"/>
      <c r="N461" s="67">
        <f t="shared" si="54"/>
        <v>75</v>
      </c>
      <c r="O461" s="68"/>
      <c r="P461" s="69"/>
      <c r="Q461" s="69"/>
      <c r="R461" s="70"/>
    </row>
    <row r="462" spans="1:18" ht="17" x14ac:dyDescent="0.15">
      <c r="A462" s="47" t="s">
        <v>954</v>
      </c>
      <c r="B462" s="48" t="s">
        <v>592</v>
      </c>
      <c r="C462" s="48"/>
      <c r="D462" s="48"/>
      <c r="E462" s="48"/>
      <c r="F462" s="77" t="s">
        <v>955</v>
      </c>
      <c r="G462" s="56"/>
      <c r="H462" s="54">
        <f>COUNTIF(H463:H464,"x")</f>
        <v>2</v>
      </c>
      <c r="I462" s="54">
        <f t="shared" ref="I462:K462" si="80">COUNTIF(I463:I464,"x")</f>
        <v>0</v>
      </c>
      <c r="J462" s="54">
        <f t="shared" si="80"/>
        <v>0</v>
      </c>
      <c r="K462" s="54">
        <f t="shared" si="80"/>
        <v>0</v>
      </c>
      <c r="L462" s="91"/>
      <c r="M462" s="91"/>
      <c r="N462" s="91"/>
      <c r="O462" s="92"/>
      <c r="P462" s="54">
        <f>SUM(N463:N469)</f>
        <v>575</v>
      </c>
      <c r="Q462" s="54">
        <f>COUNTA(N463:N469)*100</f>
        <v>600</v>
      </c>
      <c r="R462" s="58">
        <f>P462/Q462</f>
        <v>0.95833333333333337</v>
      </c>
    </row>
    <row r="463" spans="1:18" ht="34" x14ac:dyDescent="0.15">
      <c r="A463" s="59" t="s">
        <v>956</v>
      </c>
      <c r="B463" s="60" t="s">
        <v>592</v>
      </c>
      <c r="C463" s="60" t="s">
        <v>48</v>
      </c>
      <c r="D463" s="60"/>
      <c r="E463" s="60"/>
      <c r="F463" s="82" t="s">
        <v>957</v>
      </c>
      <c r="G463" s="62"/>
      <c r="H463" s="64" t="s">
        <v>52</v>
      </c>
      <c r="I463" s="88"/>
      <c r="J463" s="88"/>
      <c r="K463" s="88"/>
      <c r="L463" s="76"/>
      <c r="M463" s="76"/>
      <c r="N463" s="67">
        <f t="shared" si="54"/>
        <v>100</v>
      </c>
      <c r="O463" s="68"/>
      <c r="P463" s="69"/>
      <c r="Q463" s="69"/>
      <c r="R463" s="70"/>
    </row>
    <row r="464" spans="1:18" ht="51" x14ac:dyDescent="0.15">
      <c r="A464" s="59" t="s">
        <v>958</v>
      </c>
      <c r="B464" s="60" t="s">
        <v>592</v>
      </c>
      <c r="C464" s="60" t="s">
        <v>48</v>
      </c>
      <c r="D464" s="60"/>
      <c r="E464" s="60"/>
      <c r="F464" s="82" t="s">
        <v>959</v>
      </c>
      <c r="G464" s="62"/>
      <c r="H464" s="64" t="s">
        <v>52</v>
      </c>
      <c r="I464" s="88"/>
      <c r="J464" s="88"/>
      <c r="K464" s="88"/>
      <c r="L464" s="76"/>
      <c r="M464" s="76"/>
      <c r="N464" s="67">
        <f t="shared" si="54"/>
        <v>100</v>
      </c>
      <c r="O464" s="68"/>
      <c r="P464" s="69"/>
      <c r="Q464" s="69"/>
      <c r="R464" s="70"/>
    </row>
    <row r="465" spans="1:18" ht="17" x14ac:dyDescent="0.15">
      <c r="A465" s="47" t="s">
        <v>960</v>
      </c>
      <c r="B465" s="48" t="s">
        <v>592</v>
      </c>
      <c r="C465" s="48"/>
      <c r="D465" s="48"/>
      <c r="E465" s="48"/>
      <c r="F465" s="77" t="s">
        <v>961</v>
      </c>
      <c r="G465" s="56"/>
      <c r="H465" s="54">
        <f>COUNTIF(H466:H469,"x")</f>
        <v>3</v>
      </c>
      <c r="I465" s="54">
        <f t="shared" ref="I465:K465" si="81">COUNTIF(I466:I469,"x")</f>
        <v>1</v>
      </c>
      <c r="J465" s="54">
        <f t="shared" si="81"/>
        <v>0</v>
      </c>
      <c r="K465" s="54">
        <f t="shared" si="81"/>
        <v>0</v>
      </c>
      <c r="L465" s="91"/>
      <c r="M465" s="91"/>
      <c r="N465" s="91"/>
      <c r="O465" s="92"/>
      <c r="P465" s="54">
        <f>SUM(N466:N469)</f>
        <v>375</v>
      </c>
      <c r="Q465" s="54">
        <f>COUNTA(N466:N469)*100</f>
        <v>400</v>
      </c>
      <c r="R465" s="58">
        <f>P465/Q465</f>
        <v>0.9375</v>
      </c>
    </row>
    <row r="466" spans="1:18" ht="34" x14ac:dyDescent="0.15">
      <c r="A466" s="59" t="s">
        <v>962</v>
      </c>
      <c r="B466" s="60" t="s">
        <v>592</v>
      </c>
      <c r="C466" s="60" t="s">
        <v>48</v>
      </c>
      <c r="D466" s="60"/>
      <c r="E466" s="60"/>
      <c r="F466" s="82" t="s">
        <v>963</v>
      </c>
      <c r="G466" s="62"/>
      <c r="H466" s="64" t="s">
        <v>52</v>
      </c>
      <c r="I466" s="88"/>
      <c r="J466" s="88"/>
      <c r="K466" s="88"/>
      <c r="L466" s="76"/>
      <c r="M466" s="76"/>
      <c r="N466" s="67">
        <f t="shared" si="54"/>
        <v>100</v>
      </c>
      <c r="O466" s="68"/>
      <c r="P466" s="69"/>
      <c r="Q466" s="69"/>
      <c r="R466" s="70"/>
    </row>
    <row r="467" spans="1:18" ht="51" x14ac:dyDescent="0.15">
      <c r="A467" s="59" t="s">
        <v>964</v>
      </c>
      <c r="B467" s="60" t="s">
        <v>592</v>
      </c>
      <c r="C467" s="60" t="s">
        <v>48</v>
      </c>
      <c r="D467" s="60"/>
      <c r="E467" s="60"/>
      <c r="F467" s="82" t="s">
        <v>965</v>
      </c>
      <c r="G467" s="62"/>
      <c r="H467" s="88"/>
      <c r="I467" s="64" t="s">
        <v>52</v>
      </c>
      <c r="J467" s="88"/>
      <c r="K467" s="88"/>
      <c r="L467" s="76"/>
      <c r="M467" s="76"/>
      <c r="N467" s="67">
        <f t="shared" si="54"/>
        <v>75</v>
      </c>
      <c r="O467" s="68"/>
      <c r="P467" s="69"/>
      <c r="Q467" s="69"/>
      <c r="R467" s="70"/>
    </row>
    <row r="468" spans="1:18" ht="34" x14ac:dyDescent="0.15">
      <c r="A468" s="59" t="s">
        <v>966</v>
      </c>
      <c r="B468" s="60" t="s">
        <v>592</v>
      </c>
      <c r="C468" s="60" t="s">
        <v>48</v>
      </c>
      <c r="D468" s="60"/>
      <c r="E468" s="60"/>
      <c r="F468" s="82" t="s">
        <v>967</v>
      </c>
      <c r="G468" s="62"/>
      <c r="H468" s="64" t="s">
        <v>52</v>
      </c>
      <c r="I468" s="88"/>
      <c r="J468" s="88"/>
      <c r="K468" s="88"/>
      <c r="L468" s="76"/>
      <c r="M468" s="76"/>
      <c r="N468" s="67">
        <f t="shared" si="54"/>
        <v>100</v>
      </c>
      <c r="O468" s="68"/>
      <c r="P468" s="69"/>
      <c r="Q468" s="69"/>
      <c r="R468" s="70"/>
    </row>
    <row r="469" spans="1:18" ht="34" x14ac:dyDescent="0.15">
      <c r="A469" s="59" t="s">
        <v>968</v>
      </c>
      <c r="B469" s="60" t="s">
        <v>592</v>
      </c>
      <c r="C469" s="60" t="s">
        <v>48</v>
      </c>
      <c r="D469" s="60"/>
      <c r="E469" s="60"/>
      <c r="F469" s="82" t="s">
        <v>969</v>
      </c>
      <c r="G469" s="62"/>
      <c r="H469" s="64" t="s">
        <v>52</v>
      </c>
      <c r="I469" s="88"/>
      <c r="J469" s="88"/>
      <c r="K469" s="88"/>
      <c r="L469" s="76"/>
      <c r="M469" s="76"/>
      <c r="N469" s="67">
        <f t="shared" si="54"/>
        <v>100</v>
      </c>
      <c r="O469" s="68"/>
      <c r="P469" s="69"/>
      <c r="Q469" s="69"/>
      <c r="R469" s="70"/>
    </row>
    <row r="470" spans="1:18" ht="17" x14ac:dyDescent="0.15">
      <c r="A470" s="47" t="s">
        <v>970</v>
      </c>
      <c r="B470" s="48" t="s">
        <v>592</v>
      </c>
      <c r="C470" s="48"/>
      <c r="D470" s="48"/>
      <c r="E470" s="48"/>
      <c r="F470" s="77" t="s">
        <v>971</v>
      </c>
      <c r="G470" s="56"/>
      <c r="H470" s="54">
        <f>COUNTIF(H471:H476,"x")</f>
        <v>2</v>
      </c>
      <c r="I470" s="54">
        <f t="shared" ref="I470:K470" si="82">COUNTIF(I471:I476,"x")</f>
        <v>2</v>
      </c>
      <c r="J470" s="54">
        <f t="shared" si="82"/>
        <v>2</v>
      </c>
      <c r="K470" s="54">
        <f t="shared" si="82"/>
        <v>0</v>
      </c>
      <c r="L470" s="91"/>
      <c r="M470" s="91"/>
      <c r="N470" s="91"/>
      <c r="O470" s="92"/>
      <c r="P470" s="54">
        <f>SUM(N471:N476)</f>
        <v>400</v>
      </c>
      <c r="Q470" s="54">
        <f>COUNTA(N471:N476)*100</f>
        <v>600</v>
      </c>
      <c r="R470" s="58">
        <f>P470/Q470</f>
        <v>0.66666666666666663</v>
      </c>
    </row>
    <row r="471" spans="1:18" ht="34" x14ac:dyDescent="0.15">
      <c r="A471" s="59" t="s">
        <v>972</v>
      </c>
      <c r="B471" s="60" t="s">
        <v>592</v>
      </c>
      <c r="C471" s="60" t="s">
        <v>48</v>
      </c>
      <c r="D471" s="60"/>
      <c r="E471" s="60"/>
      <c r="F471" s="82" t="s">
        <v>973</v>
      </c>
      <c r="G471" s="62"/>
      <c r="H471" s="64" t="s">
        <v>52</v>
      </c>
      <c r="I471" s="88"/>
      <c r="J471" s="88"/>
      <c r="K471" s="88"/>
      <c r="L471" s="76"/>
      <c r="M471" s="76"/>
      <c r="N471" s="67">
        <f t="shared" si="54"/>
        <v>100</v>
      </c>
      <c r="O471" s="68"/>
      <c r="P471" s="69"/>
      <c r="Q471" s="69"/>
      <c r="R471" s="70"/>
    </row>
    <row r="472" spans="1:18" ht="34" x14ac:dyDescent="0.15">
      <c r="A472" s="59" t="s">
        <v>974</v>
      </c>
      <c r="B472" s="60" t="s">
        <v>592</v>
      </c>
      <c r="C472" s="60" t="s">
        <v>48</v>
      </c>
      <c r="D472" s="60"/>
      <c r="E472" s="60"/>
      <c r="F472" s="82" t="s">
        <v>975</v>
      </c>
      <c r="G472" s="62"/>
      <c r="H472" s="64" t="s">
        <v>52</v>
      </c>
      <c r="I472" s="88"/>
      <c r="J472" s="88"/>
      <c r="K472" s="88"/>
      <c r="L472" s="76"/>
      <c r="M472" s="76"/>
      <c r="N472" s="67">
        <f t="shared" si="54"/>
        <v>100</v>
      </c>
      <c r="O472" s="68"/>
      <c r="P472" s="69"/>
      <c r="Q472" s="69"/>
      <c r="R472" s="70"/>
    </row>
    <row r="473" spans="1:18" ht="34" x14ac:dyDescent="0.15">
      <c r="A473" s="59" t="s">
        <v>976</v>
      </c>
      <c r="B473" s="60" t="s">
        <v>592</v>
      </c>
      <c r="C473" s="60" t="s">
        <v>48</v>
      </c>
      <c r="D473" s="60"/>
      <c r="E473" s="60"/>
      <c r="F473" s="82" t="s">
        <v>977</v>
      </c>
      <c r="G473" s="62"/>
      <c r="H473" s="88"/>
      <c r="I473" s="88"/>
      <c r="J473" s="64" t="s">
        <v>52</v>
      </c>
      <c r="K473" s="88"/>
      <c r="L473" s="76"/>
      <c r="M473" s="76"/>
      <c r="N473" s="67">
        <f t="shared" si="54"/>
        <v>25</v>
      </c>
      <c r="O473" s="68"/>
      <c r="P473" s="69"/>
      <c r="Q473" s="69"/>
      <c r="R473" s="70"/>
    </row>
    <row r="474" spans="1:18" ht="68" x14ac:dyDescent="0.15">
      <c r="A474" s="59" t="s">
        <v>978</v>
      </c>
      <c r="B474" s="60" t="s">
        <v>592</v>
      </c>
      <c r="C474" s="60" t="s">
        <v>48</v>
      </c>
      <c r="D474" s="60"/>
      <c r="E474" s="60"/>
      <c r="F474" s="82" t="s">
        <v>979</v>
      </c>
      <c r="G474" s="62"/>
      <c r="H474" s="88"/>
      <c r="I474" s="64" t="s">
        <v>52</v>
      </c>
      <c r="J474" s="88"/>
      <c r="K474" s="88"/>
      <c r="L474" s="76"/>
      <c r="M474" s="76"/>
      <c r="N474" s="67">
        <f t="shared" si="54"/>
        <v>75</v>
      </c>
      <c r="O474" s="68"/>
      <c r="P474" s="69"/>
      <c r="Q474" s="69"/>
      <c r="R474" s="70"/>
    </row>
    <row r="475" spans="1:18" ht="34" x14ac:dyDescent="0.15">
      <c r="A475" s="59" t="s">
        <v>980</v>
      </c>
      <c r="B475" s="60" t="s">
        <v>592</v>
      </c>
      <c r="C475" s="60" t="s">
        <v>48</v>
      </c>
      <c r="D475" s="60"/>
      <c r="E475" s="60"/>
      <c r="F475" s="82" t="s">
        <v>981</v>
      </c>
      <c r="G475" s="62"/>
      <c r="H475" s="88"/>
      <c r="I475" s="64" t="s">
        <v>52</v>
      </c>
      <c r="J475" s="88"/>
      <c r="K475" s="88"/>
      <c r="L475" s="76"/>
      <c r="M475" s="76"/>
      <c r="N475" s="67">
        <f t="shared" si="54"/>
        <v>75</v>
      </c>
      <c r="O475" s="68"/>
      <c r="P475" s="69"/>
      <c r="Q475" s="69"/>
      <c r="R475" s="70"/>
    </row>
    <row r="476" spans="1:18" ht="51" x14ac:dyDescent="0.15">
      <c r="A476" s="59" t="s">
        <v>982</v>
      </c>
      <c r="B476" s="60" t="s">
        <v>592</v>
      </c>
      <c r="C476" s="60" t="s">
        <v>48</v>
      </c>
      <c r="D476" s="60"/>
      <c r="E476" s="60"/>
      <c r="F476" s="82" t="s">
        <v>983</v>
      </c>
      <c r="G476" s="62"/>
      <c r="H476" s="88"/>
      <c r="I476" s="88"/>
      <c r="J476" s="64" t="s">
        <v>52</v>
      </c>
      <c r="K476" s="88"/>
      <c r="L476" s="76"/>
      <c r="M476" s="76"/>
      <c r="N476" s="67">
        <f t="shared" si="54"/>
        <v>25</v>
      </c>
      <c r="O476" s="68"/>
      <c r="P476" s="69"/>
      <c r="Q476" s="69"/>
      <c r="R476" s="70"/>
    </row>
    <row r="477" spans="1:18" ht="17" x14ac:dyDescent="0.15">
      <c r="A477" s="47" t="s">
        <v>984</v>
      </c>
      <c r="B477" s="48" t="s">
        <v>985</v>
      </c>
      <c r="C477" s="48"/>
      <c r="D477" s="48"/>
      <c r="E477" s="48"/>
      <c r="F477" s="77" t="s">
        <v>986</v>
      </c>
      <c r="G477" s="56"/>
      <c r="H477" s="91"/>
      <c r="I477" s="91"/>
      <c r="J477" s="91"/>
      <c r="K477" s="91"/>
      <c r="L477" s="78"/>
      <c r="M477" s="78"/>
      <c r="N477" s="78"/>
      <c r="O477" s="78"/>
      <c r="P477" s="77" t="str">
        <f t="shared" ref="P477:R477" si="83">IF(O477&lt;&gt;"",IF(COUNTIF(I477:K477,"x")&gt;1,"ERROR - Enter x in ONE column only!", IF(COUNTIF(I477:K477,"x")=0,"Yet to be entered","") ),"")</f>
        <v/>
      </c>
      <c r="Q477" s="77" t="str">
        <f t="shared" si="83"/>
        <v/>
      </c>
      <c r="R477" s="77" t="str">
        <f t="shared" si="83"/>
        <v/>
      </c>
    </row>
    <row r="478" spans="1:18" ht="17" x14ac:dyDescent="0.15">
      <c r="A478" s="47" t="s">
        <v>987</v>
      </c>
      <c r="B478" s="48" t="s">
        <v>985</v>
      </c>
      <c r="C478" s="48"/>
      <c r="D478" s="48"/>
      <c r="E478" s="48"/>
      <c r="F478" s="77" t="s">
        <v>988</v>
      </c>
      <c r="G478" s="56"/>
      <c r="H478" s="91"/>
      <c r="I478" s="91"/>
      <c r="J478" s="91"/>
      <c r="K478" s="91"/>
      <c r="L478" s="78"/>
      <c r="M478" s="78"/>
      <c r="N478" s="78"/>
      <c r="O478" s="78"/>
      <c r="P478" s="77" t="str">
        <f t="shared" ref="P478:R478" si="84">IF(O478&lt;&gt;"",IF(COUNTIF(I478:K478,"x")&gt;1,"ERROR - Enter x in ONE column only!", IF(COUNTIF(I478:K478,"x")=0,"Yet to be entered","") ),"")</f>
        <v/>
      </c>
      <c r="Q478" s="77" t="str">
        <f t="shared" si="84"/>
        <v/>
      </c>
      <c r="R478" s="77" t="str">
        <f t="shared" si="84"/>
        <v/>
      </c>
    </row>
    <row r="479" spans="1:18" ht="17" x14ac:dyDescent="0.15">
      <c r="A479" s="47" t="s">
        <v>989</v>
      </c>
      <c r="B479" s="48" t="s">
        <v>985</v>
      </c>
      <c r="C479" s="48"/>
      <c r="D479" s="48"/>
      <c r="E479" s="48"/>
      <c r="F479" s="77" t="s">
        <v>990</v>
      </c>
      <c r="G479" s="56"/>
      <c r="H479" s="54">
        <f>COUNTIF(H480:H493,"x")</f>
        <v>10</v>
      </c>
      <c r="I479" s="54">
        <f t="shared" ref="I479:K479" si="85">COUNTIF(I480:I493,"x")</f>
        <v>3</v>
      </c>
      <c r="J479" s="54">
        <f t="shared" si="85"/>
        <v>0</v>
      </c>
      <c r="K479" s="54">
        <f t="shared" si="85"/>
        <v>1</v>
      </c>
      <c r="L479" s="78"/>
      <c r="M479" s="78"/>
      <c r="N479" s="78"/>
      <c r="O479" s="78"/>
      <c r="P479" s="54">
        <f>SUM(N480:N493)</f>
        <v>1225</v>
      </c>
      <c r="Q479" s="54">
        <f>COUNTA(N480:N493)*100</f>
        <v>1300</v>
      </c>
      <c r="R479" s="58">
        <f>P479/Q479</f>
        <v>0.94230769230769229</v>
      </c>
    </row>
    <row r="480" spans="1:18" ht="34" x14ac:dyDescent="0.15">
      <c r="A480" s="59" t="s">
        <v>991</v>
      </c>
      <c r="B480" s="60" t="s">
        <v>985</v>
      </c>
      <c r="C480" s="60"/>
      <c r="D480" s="60" t="s">
        <v>49</v>
      </c>
      <c r="E480" s="60" t="s">
        <v>50</v>
      </c>
      <c r="F480" s="61" t="s">
        <v>992</v>
      </c>
      <c r="G480" s="62"/>
      <c r="H480" s="63" t="s">
        <v>52</v>
      </c>
      <c r="I480" s="63"/>
      <c r="J480" s="63"/>
      <c r="K480" s="63"/>
      <c r="L480" s="76"/>
      <c r="M480" s="76"/>
      <c r="N480" s="67">
        <f t="shared" si="54"/>
        <v>100</v>
      </c>
      <c r="O480" s="68" t="str">
        <f t="shared" si="56"/>
        <v/>
      </c>
      <c r="P480" s="69"/>
      <c r="Q480" s="69"/>
      <c r="R480" s="70"/>
    </row>
    <row r="481" spans="1:18" ht="17" x14ac:dyDescent="0.15">
      <c r="A481" s="59" t="s">
        <v>993</v>
      </c>
      <c r="B481" s="60" t="s">
        <v>985</v>
      </c>
      <c r="C481" s="60" t="s">
        <v>48</v>
      </c>
      <c r="D481" s="60" t="s">
        <v>49</v>
      </c>
      <c r="E481" s="60" t="s">
        <v>50</v>
      </c>
      <c r="F481" s="61" t="s">
        <v>994</v>
      </c>
      <c r="G481" s="62"/>
      <c r="H481" s="64"/>
      <c r="I481" s="63" t="s">
        <v>52</v>
      </c>
      <c r="J481" s="64"/>
      <c r="K481" s="64"/>
      <c r="L481" s="76"/>
      <c r="M481" s="76"/>
      <c r="N481" s="67">
        <f t="shared" si="54"/>
        <v>75</v>
      </c>
      <c r="O481" s="68" t="str">
        <f t="shared" si="56"/>
        <v/>
      </c>
      <c r="P481" s="69"/>
      <c r="Q481" s="69"/>
      <c r="R481" s="70"/>
    </row>
    <row r="482" spans="1:18" ht="34" x14ac:dyDescent="0.15">
      <c r="A482" s="59" t="s">
        <v>995</v>
      </c>
      <c r="B482" s="60" t="s">
        <v>985</v>
      </c>
      <c r="C482" s="60"/>
      <c r="D482" s="60"/>
      <c r="E482" s="60" t="s">
        <v>50</v>
      </c>
      <c r="F482" s="61" t="s">
        <v>996</v>
      </c>
      <c r="G482" s="62"/>
      <c r="H482" s="63" t="s">
        <v>52</v>
      </c>
      <c r="I482" s="63"/>
      <c r="J482" s="63"/>
      <c r="K482" s="63"/>
      <c r="L482" s="76"/>
      <c r="M482" s="76"/>
      <c r="N482" s="67">
        <f t="shared" si="54"/>
        <v>100</v>
      </c>
      <c r="O482" s="68" t="str">
        <f t="shared" si="56"/>
        <v/>
      </c>
      <c r="P482" s="69"/>
      <c r="Q482" s="69"/>
      <c r="R482" s="70"/>
    </row>
    <row r="483" spans="1:18" ht="34" x14ac:dyDescent="0.15">
      <c r="A483" s="59" t="s">
        <v>997</v>
      </c>
      <c r="B483" s="60" t="s">
        <v>985</v>
      </c>
      <c r="C483" s="60"/>
      <c r="D483" s="60"/>
      <c r="E483" s="60" t="s">
        <v>50</v>
      </c>
      <c r="F483" s="61" t="s">
        <v>998</v>
      </c>
      <c r="G483" s="62"/>
      <c r="H483" s="63" t="s">
        <v>52</v>
      </c>
      <c r="I483" s="63"/>
      <c r="J483" s="63"/>
      <c r="K483" s="63"/>
      <c r="L483" s="76"/>
      <c r="M483" s="76"/>
      <c r="N483" s="67">
        <f t="shared" si="54"/>
        <v>100</v>
      </c>
      <c r="O483" s="68" t="str">
        <f t="shared" si="56"/>
        <v/>
      </c>
      <c r="P483" s="69"/>
      <c r="Q483" s="69"/>
      <c r="R483" s="70"/>
    </row>
    <row r="484" spans="1:18" ht="34" x14ac:dyDescent="0.15">
      <c r="A484" s="59" t="s">
        <v>999</v>
      </c>
      <c r="B484" s="60" t="s">
        <v>985</v>
      </c>
      <c r="C484" s="60"/>
      <c r="D484" s="60"/>
      <c r="E484" s="60" t="s">
        <v>50</v>
      </c>
      <c r="F484" s="61" t="s">
        <v>1000</v>
      </c>
      <c r="G484" s="62"/>
      <c r="H484" s="63" t="s">
        <v>52</v>
      </c>
      <c r="I484" s="63"/>
      <c r="J484" s="63"/>
      <c r="K484" s="63"/>
      <c r="L484" s="76"/>
      <c r="M484" s="76"/>
      <c r="N484" s="67">
        <f t="shared" si="54"/>
        <v>100</v>
      </c>
      <c r="O484" s="68" t="str">
        <f t="shared" si="56"/>
        <v/>
      </c>
      <c r="P484" s="69"/>
      <c r="Q484" s="69"/>
      <c r="R484" s="70"/>
    </row>
    <row r="485" spans="1:18" ht="34" x14ac:dyDescent="0.15">
      <c r="A485" s="59" t="s">
        <v>1001</v>
      </c>
      <c r="B485" s="60" t="s">
        <v>985</v>
      </c>
      <c r="C485" s="60"/>
      <c r="D485" s="60"/>
      <c r="E485" s="60" t="s">
        <v>50</v>
      </c>
      <c r="F485" s="61" t="s">
        <v>1002</v>
      </c>
      <c r="G485" s="62"/>
      <c r="H485" s="63" t="s">
        <v>52</v>
      </c>
      <c r="I485" s="63"/>
      <c r="J485" s="63"/>
      <c r="K485" s="63"/>
      <c r="L485" s="76"/>
      <c r="M485" s="76"/>
      <c r="N485" s="67">
        <f t="shared" si="54"/>
        <v>100</v>
      </c>
      <c r="O485" s="68" t="str">
        <f t="shared" si="56"/>
        <v/>
      </c>
      <c r="P485" s="69"/>
      <c r="Q485" s="69"/>
      <c r="R485" s="70"/>
    </row>
    <row r="486" spans="1:18" ht="34" x14ac:dyDescent="0.15">
      <c r="A486" s="59" t="s">
        <v>1003</v>
      </c>
      <c r="B486" s="60" t="s">
        <v>985</v>
      </c>
      <c r="C486" s="60" t="s">
        <v>48</v>
      </c>
      <c r="D486" s="60" t="s">
        <v>49</v>
      </c>
      <c r="E486" s="60" t="s">
        <v>50</v>
      </c>
      <c r="F486" s="61" t="s">
        <v>1004</v>
      </c>
      <c r="G486" s="62"/>
      <c r="H486" s="63" t="s">
        <v>52</v>
      </c>
      <c r="I486" s="63"/>
      <c r="J486" s="63"/>
      <c r="K486" s="63"/>
      <c r="L486" s="76"/>
      <c r="M486" s="76"/>
      <c r="N486" s="67">
        <f t="shared" si="54"/>
        <v>100</v>
      </c>
      <c r="O486" s="68" t="str">
        <f t="shared" si="56"/>
        <v/>
      </c>
      <c r="P486" s="69"/>
      <c r="Q486" s="69"/>
      <c r="R486" s="70"/>
    </row>
    <row r="487" spans="1:18" ht="17" x14ac:dyDescent="0.15">
      <c r="A487" s="59" t="s">
        <v>1005</v>
      </c>
      <c r="B487" s="60" t="s">
        <v>985</v>
      </c>
      <c r="C487" s="60" t="s">
        <v>48</v>
      </c>
      <c r="D487" s="60" t="s">
        <v>49</v>
      </c>
      <c r="E487" s="60" t="s">
        <v>50</v>
      </c>
      <c r="F487" s="61" t="s">
        <v>1006</v>
      </c>
      <c r="G487" s="62"/>
      <c r="H487" s="63" t="s">
        <v>52</v>
      </c>
      <c r="I487" s="63"/>
      <c r="J487" s="63"/>
      <c r="K487" s="63"/>
      <c r="L487" s="76"/>
      <c r="M487" s="76"/>
      <c r="N487" s="67">
        <f t="shared" si="54"/>
        <v>100</v>
      </c>
      <c r="O487" s="68" t="str">
        <f t="shared" si="56"/>
        <v/>
      </c>
      <c r="P487" s="69"/>
      <c r="Q487" s="69"/>
      <c r="R487" s="70"/>
    </row>
    <row r="488" spans="1:18" ht="51" x14ac:dyDescent="0.15">
      <c r="A488" s="59" t="s">
        <v>1007</v>
      </c>
      <c r="B488" s="60" t="s">
        <v>985</v>
      </c>
      <c r="C488" s="60"/>
      <c r="D488" s="60" t="s">
        <v>49</v>
      </c>
      <c r="E488" s="60" t="s">
        <v>50</v>
      </c>
      <c r="F488" s="61" t="s">
        <v>1008</v>
      </c>
      <c r="G488" s="62"/>
      <c r="H488" s="63"/>
      <c r="I488" s="63" t="s">
        <v>52</v>
      </c>
      <c r="J488" s="63"/>
      <c r="K488" s="63"/>
      <c r="L488" s="76"/>
      <c r="M488" s="76"/>
      <c r="N488" s="67">
        <f t="shared" si="54"/>
        <v>75</v>
      </c>
      <c r="O488" s="68" t="str">
        <f t="shared" si="56"/>
        <v/>
      </c>
      <c r="P488" s="69"/>
      <c r="Q488" s="69"/>
      <c r="R488" s="70"/>
    </row>
    <row r="489" spans="1:18" ht="34" x14ac:dyDescent="0.15">
      <c r="A489" s="59" t="s">
        <v>1009</v>
      </c>
      <c r="B489" s="60" t="s">
        <v>985</v>
      </c>
      <c r="C489" s="60" t="s">
        <v>48</v>
      </c>
      <c r="D489" s="60" t="s">
        <v>49</v>
      </c>
      <c r="E489" s="60" t="s">
        <v>50</v>
      </c>
      <c r="F489" s="61" t="s">
        <v>1010</v>
      </c>
      <c r="G489" s="62"/>
      <c r="H489" s="63" t="s">
        <v>52</v>
      </c>
      <c r="I489" s="63"/>
      <c r="J489" s="63"/>
      <c r="K489" s="63"/>
      <c r="L489" s="76"/>
      <c r="M489" s="76"/>
      <c r="N489" s="67">
        <f t="shared" si="54"/>
        <v>100</v>
      </c>
      <c r="O489" s="68" t="str">
        <f t="shared" si="56"/>
        <v/>
      </c>
      <c r="P489" s="69"/>
      <c r="Q489" s="69"/>
      <c r="R489" s="70"/>
    </row>
    <row r="490" spans="1:18" ht="34" x14ac:dyDescent="0.15">
      <c r="A490" s="59" t="s">
        <v>1011</v>
      </c>
      <c r="B490" s="60" t="s">
        <v>985</v>
      </c>
      <c r="C490" s="60" t="s">
        <v>48</v>
      </c>
      <c r="D490" s="60" t="s">
        <v>49</v>
      </c>
      <c r="E490" s="60" t="s">
        <v>50</v>
      </c>
      <c r="F490" s="61" t="s">
        <v>1012</v>
      </c>
      <c r="G490" s="62"/>
      <c r="H490" s="63" t="s">
        <v>52</v>
      </c>
      <c r="I490" s="63"/>
      <c r="J490" s="63"/>
      <c r="K490" s="63"/>
      <c r="L490" s="76"/>
      <c r="M490" s="76"/>
      <c r="N490" s="67">
        <f t="shared" si="54"/>
        <v>100</v>
      </c>
      <c r="O490" s="68" t="str">
        <f t="shared" si="56"/>
        <v/>
      </c>
      <c r="P490" s="69"/>
      <c r="Q490" s="69"/>
      <c r="R490" s="70"/>
    </row>
    <row r="491" spans="1:18" ht="34" x14ac:dyDescent="0.15">
      <c r="A491" s="59" t="s">
        <v>1013</v>
      </c>
      <c r="B491" s="60" t="s">
        <v>985</v>
      </c>
      <c r="C491" s="60"/>
      <c r="D491" s="60" t="s">
        <v>49</v>
      </c>
      <c r="E491" s="60" t="s">
        <v>50</v>
      </c>
      <c r="F491" s="61" t="s">
        <v>1014</v>
      </c>
      <c r="G491" s="62"/>
      <c r="H491" s="64"/>
      <c r="I491" s="63" t="s">
        <v>52</v>
      </c>
      <c r="J491" s="64"/>
      <c r="K491" s="64"/>
      <c r="L491" s="76"/>
      <c r="M491" s="76"/>
      <c r="N491" s="67">
        <f t="shared" si="54"/>
        <v>75</v>
      </c>
      <c r="O491" s="68" t="str">
        <f t="shared" si="56"/>
        <v/>
      </c>
      <c r="P491" s="69"/>
      <c r="Q491" s="69"/>
      <c r="R491" s="70"/>
    </row>
    <row r="492" spans="1:18" ht="51" x14ac:dyDescent="0.15">
      <c r="A492" s="59" t="s">
        <v>1015</v>
      </c>
      <c r="B492" s="60" t="s">
        <v>985</v>
      </c>
      <c r="C492" s="80"/>
      <c r="D492" s="80" t="s">
        <v>49</v>
      </c>
      <c r="E492" s="80"/>
      <c r="F492" s="71" t="s">
        <v>1016</v>
      </c>
      <c r="G492" s="62"/>
      <c r="H492" s="63" t="s">
        <v>52</v>
      </c>
      <c r="I492" s="63"/>
      <c r="J492" s="63"/>
      <c r="K492" s="63"/>
      <c r="L492" s="76"/>
      <c r="M492" s="76"/>
      <c r="N492" s="67">
        <f t="shared" si="54"/>
        <v>100</v>
      </c>
      <c r="O492" s="68" t="str">
        <f t="shared" si="56"/>
        <v/>
      </c>
      <c r="P492" s="69"/>
      <c r="Q492" s="69"/>
      <c r="R492" s="70"/>
    </row>
    <row r="493" spans="1:18" ht="51" x14ac:dyDescent="0.15">
      <c r="A493" s="59" t="s">
        <v>1017</v>
      </c>
      <c r="B493" s="60" t="s">
        <v>985</v>
      </c>
      <c r="C493" s="80"/>
      <c r="D493" s="80" t="s">
        <v>49</v>
      </c>
      <c r="E493" s="80" t="s">
        <v>50</v>
      </c>
      <c r="F493" s="71" t="s">
        <v>1018</v>
      </c>
      <c r="G493" s="62"/>
      <c r="H493" s="63"/>
      <c r="I493" s="63"/>
      <c r="J493" s="63"/>
      <c r="K493" s="64" t="s">
        <v>52</v>
      </c>
      <c r="L493" s="76"/>
      <c r="M493" s="76"/>
      <c r="N493" s="67"/>
      <c r="O493" s="68"/>
      <c r="P493" s="69"/>
      <c r="Q493" s="69"/>
      <c r="R493" s="70"/>
    </row>
    <row r="494" spans="1:18" ht="17" x14ac:dyDescent="0.15">
      <c r="A494" s="47" t="s">
        <v>1019</v>
      </c>
      <c r="B494" s="48" t="s">
        <v>985</v>
      </c>
      <c r="C494" s="48"/>
      <c r="D494" s="48"/>
      <c r="E494" s="48"/>
      <c r="F494" s="77" t="s">
        <v>1020</v>
      </c>
      <c r="G494" s="56"/>
      <c r="H494" s="54">
        <f>COUNTIF(H495:H496,"x")</f>
        <v>1</v>
      </c>
      <c r="I494" s="54">
        <f t="shared" ref="I494:K494" si="86">COUNTIF(I495:I496,"x")</f>
        <v>0</v>
      </c>
      <c r="J494" s="54">
        <f t="shared" si="86"/>
        <v>1</v>
      </c>
      <c r="K494" s="54">
        <f t="shared" si="86"/>
        <v>0</v>
      </c>
      <c r="L494" s="78"/>
      <c r="M494" s="78"/>
      <c r="N494" s="78"/>
      <c r="O494" s="49"/>
      <c r="P494" s="54">
        <f>SUM(N495:N496)</f>
        <v>125</v>
      </c>
      <c r="Q494" s="54">
        <f>COUNTA(N495:N496)*100</f>
        <v>200</v>
      </c>
      <c r="R494" s="58">
        <f>P494/Q494</f>
        <v>0.625</v>
      </c>
    </row>
    <row r="495" spans="1:18" ht="34" x14ac:dyDescent="0.15">
      <c r="A495" s="59" t="s">
        <v>1021</v>
      </c>
      <c r="B495" s="60" t="s">
        <v>985</v>
      </c>
      <c r="C495" s="80" t="s">
        <v>48</v>
      </c>
      <c r="D495" s="80"/>
      <c r="E495" s="80"/>
      <c r="F495" s="71" t="s">
        <v>1022</v>
      </c>
      <c r="G495" s="62"/>
      <c r="H495" s="63"/>
      <c r="I495" s="63"/>
      <c r="J495" s="64" t="s">
        <v>52</v>
      </c>
      <c r="K495" s="63"/>
      <c r="L495" s="76"/>
      <c r="M495" s="76"/>
      <c r="N495" s="67">
        <f t="shared" si="54"/>
        <v>25</v>
      </c>
      <c r="O495" s="68"/>
      <c r="P495" s="69"/>
      <c r="Q495" s="69"/>
      <c r="R495" s="70"/>
    </row>
    <row r="496" spans="1:18" ht="34" x14ac:dyDescent="0.15">
      <c r="A496" s="59" t="s">
        <v>1023</v>
      </c>
      <c r="B496" s="60" t="s">
        <v>985</v>
      </c>
      <c r="C496" s="80" t="s">
        <v>48</v>
      </c>
      <c r="D496" s="80"/>
      <c r="E496" s="80"/>
      <c r="F496" s="71" t="s">
        <v>1024</v>
      </c>
      <c r="G496" s="62"/>
      <c r="H496" s="64" t="s">
        <v>52</v>
      </c>
      <c r="I496" s="63"/>
      <c r="J496" s="63"/>
      <c r="K496" s="63"/>
      <c r="L496" s="76"/>
      <c r="M496" s="76"/>
      <c r="N496" s="67">
        <f t="shared" si="54"/>
        <v>100</v>
      </c>
      <c r="O496" s="68"/>
      <c r="P496" s="69"/>
      <c r="Q496" s="69"/>
      <c r="R496" s="70"/>
    </row>
    <row r="497" spans="1:18" ht="17" x14ac:dyDescent="0.15">
      <c r="A497" s="47" t="s">
        <v>1025</v>
      </c>
      <c r="B497" s="48" t="s">
        <v>985</v>
      </c>
      <c r="C497" s="48"/>
      <c r="D497" s="48"/>
      <c r="E497" s="48"/>
      <c r="F497" s="77" t="s">
        <v>1026</v>
      </c>
      <c r="G497" s="56"/>
      <c r="H497" s="54">
        <f>COUNTIF(H498:H502,"x")</f>
        <v>0</v>
      </c>
      <c r="I497" s="54">
        <f t="shared" ref="I497" si="87">COUNTIF(I498:I502,"x")</f>
        <v>1</v>
      </c>
      <c r="J497" s="54">
        <f t="shared" ref="J497" si="88">COUNTIF(J498:J502,"x")</f>
        <v>2</v>
      </c>
      <c r="K497" s="54">
        <f t="shared" ref="K497" si="89">COUNTIF(K498:K502,"x")</f>
        <v>2</v>
      </c>
      <c r="L497" s="78"/>
      <c r="M497" s="78"/>
      <c r="N497" s="78"/>
      <c r="O497" s="49"/>
      <c r="P497" s="54">
        <f>SUM(N498:N502)</f>
        <v>125</v>
      </c>
      <c r="Q497" s="54">
        <f>COUNTA(N498:N502)*100</f>
        <v>500</v>
      </c>
      <c r="R497" s="58">
        <f>P497/Q497</f>
        <v>0.25</v>
      </c>
    </row>
    <row r="498" spans="1:18" ht="51" x14ac:dyDescent="0.15">
      <c r="A498" s="59" t="s">
        <v>1027</v>
      </c>
      <c r="B498" s="60" t="s">
        <v>985</v>
      </c>
      <c r="C498" s="60"/>
      <c r="D498" s="60" t="s">
        <v>49</v>
      </c>
      <c r="E498" s="60" t="s">
        <v>50</v>
      </c>
      <c r="F498" s="74" t="s">
        <v>1028</v>
      </c>
      <c r="G498" s="62"/>
      <c r="H498" s="63"/>
      <c r="I498" s="63"/>
      <c r="J498" s="63" t="s">
        <v>52</v>
      </c>
      <c r="K498" s="63"/>
      <c r="L498" s="76"/>
      <c r="M498" s="76"/>
      <c r="N498" s="67">
        <f t="shared" ref="N498:N502" si="90">IF(AND(H498="",I498="",J498=""),"",100 - ( 25 * (I498="x")) - ( 75 * (J498="x" ) ))</f>
        <v>25</v>
      </c>
      <c r="O498" s="68" t="str">
        <f t="shared" ref="O498:O502" si="91">IF(N498&lt;&gt;"",IF(COUNTIF(H498:J498,"x")&gt;1,"ERROR - Enter x in ONE column only!", IF(COUNTIF(H498:J498,"x")=0,"Yet to be entered","") ),"")</f>
        <v/>
      </c>
      <c r="P498" s="69"/>
      <c r="Q498" s="69"/>
      <c r="R498" s="70"/>
    </row>
    <row r="499" spans="1:18" ht="17" x14ac:dyDescent="0.15">
      <c r="A499" s="59" t="s">
        <v>1029</v>
      </c>
      <c r="B499" s="60" t="s">
        <v>985</v>
      </c>
      <c r="C499" s="60"/>
      <c r="D499" s="60" t="s">
        <v>49</v>
      </c>
      <c r="E499" s="60" t="s">
        <v>50</v>
      </c>
      <c r="F499" s="74" t="s">
        <v>1030</v>
      </c>
      <c r="G499" s="62"/>
      <c r="H499" s="63"/>
      <c r="I499" s="63"/>
      <c r="J499" s="63" t="s">
        <v>52</v>
      </c>
      <c r="K499" s="63"/>
      <c r="L499" s="76"/>
      <c r="M499" s="76"/>
      <c r="N499" s="67">
        <f t="shared" si="90"/>
        <v>25</v>
      </c>
      <c r="O499" s="68" t="str">
        <f t="shared" si="91"/>
        <v/>
      </c>
      <c r="P499" s="69"/>
      <c r="Q499" s="69"/>
      <c r="R499" s="70"/>
    </row>
    <row r="500" spans="1:18" ht="17" x14ac:dyDescent="0.15">
      <c r="A500" s="59" t="s">
        <v>1031</v>
      </c>
      <c r="B500" s="60" t="s">
        <v>985</v>
      </c>
      <c r="C500" s="60"/>
      <c r="D500" s="60" t="s">
        <v>49</v>
      </c>
      <c r="E500" s="60" t="s">
        <v>50</v>
      </c>
      <c r="F500" s="74" t="s">
        <v>1032</v>
      </c>
      <c r="G500" s="62"/>
      <c r="H500" s="63"/>
      <c r="I500" s="63" t="s">
        <v>52</v>
      </c>
      <c r="J500" s="63"/>
      <c r="K500" s="63"/>
      <c r="L500" s="76"/>
      <c r="M500" s="76"/>
      <c r="N500" s="67">
        <f t="shared" si="90"/>
        <v>75</v>
      </c>
      <c r="O500" s="68" t="str">
        <f t="shared" si="91"/>
        <v/>
      </c>
      <c r="P500" s="69"/>
      <c r="Q500" s="69"/>
      <c r="R500" s="70"/>
    </row>
    <row r="501" spans="1:18" ht="17" x14ac:dyDescent="0.15">
      <c r="A501" s="59" t="s">
        <v>1033</v>
      </c>
      <c r="B501" s="60" t="s">
        <v>985</v>
      </c>
      <c r="C501" s="60"/>
      <c r="D501" s="60" t="s">
        <v>49</v>
      </c>
      <c r="E501" s="60" t="s">
        <v>50</v>
      </c>
      <c r="F501" s="74" t="s">
        <v>1034</v>
      </c>
      <c r="G501" s="62"/>
      <c r="H501" s="63"/>
      <c r="I501" s="63"/>
      <c r="J501" s="63"/>
      <c r="K501" s="63" t="s">
        <v>52</v>
      </c>
      <c r="L501" s="76"/>
      <c r="M501" s="76"/>
      <c r="N501" s="67" t="str">
        <f t="shared" si="90"/>
        <v/>
      </c>
      <c r="O501" s="68" t="str">
        <f t="shared" si="91"/>
        <v/>
      </c>
      <c r="P501" s="69"/>
      <c r="Q501" s="69"/>
      <c r="R501" s="70"/>
    </row>
    <row r="502" spans="1:18" ht="17" x14ac:dyDescent="0.15">
      <c r="A502" s="59" t="s">
        <v>1035</v>
      </c>
      <c r="B502" s="60" t="s">
        <v>985</v>
      </c>
      <c r="C502" s="84"/>
      <c r="D502" s="84"/>
      <c r="E502" s="84" t="s">
        <v>50</v>
      </c>
      <c r="F502" s="82" t="s">
        <v>1036</v>
      </c>
      <c r="G502" s="62"/>
      <c r="H502" s="63"/>
      <c r="I502" s="63"/>
      <c r="J502" s="63"/>
      <c r="K502" s="63" t="s">
        <v>52</v>
      </c>
      <c r="L502" s="76"/>
      <c r="M502" s="66"/>
      <c r="N502" s="67" t="str">
        <f t="shared" si="90"/>
        <v/>
      </c>
      <c r="O502" s="68" t="str">
        <f t="shared" si="91"/>
        <v/>
      </c>
      <c r="P502" s="69"/>
      <c r="Q502" s="69"/>
      <c r="R502" s="70"/>
    </row>
    <row r="503" spans="1:18" ht="17" x14ac:dyDescent="0.15">
      <c r="A503" s="47" t="s">
        <v>1037</v>
      </c>
      <c r="B503" s="48" t="s">
        <v>985</v>
      </c>
      <c r="C503" s="48"/>
      <c r="D503" s="48"/>
      <c r="E503" s="48"/>
      <c r="F503" s="77" t="s">
        <v>1038</v>
      </c>
      <c r="G503" s="56"/>
      <c r="H503" s="54">
        <f>COUNTIF(H504:H511,"x")</f>
        <v>1</v>
      </c>
      <c r="I503" s="54">
        <f t="shared" ref="I503:K503" si="92">COUNTIF(I504:I511,"x")</f>
        <v>2</v>
      </c>
      <c r="J503" s="54">
        <f t="shared" si="92"/>
        <v>0</v>
      </c>
      <c r="K503" s="54">
        <f t="shared" si="92"/>
        <v>5</v>
      </c>
      <c r="L503" s="78"/>
      <c r="M503" s="78"/>
      <c r="N503" s="78"/>
      <c r="O503" s="49"/>
      <c r="P503" s="54">
        <f>SUM(N504:N511)</f>
        <v>250</v>
      </c>
      <c r="Q503" s="54">
        <f>COUNTA(N504:N511)*100</f>
        <v>800</v>
      </c>
      <c r="R503" s="58">
        <f>P503/Q503</f>
        <v>0.3125</v>
      </c>
    </row>
    <row r="504" spans="1:18" ht="34" x14ac:dyDescent="0.15">
      <c r="A504" s="59" t="s">
        <v>1039</v>
      </c>
      <c r="B504" s="60" t="s">
        <v>985</v>
      </c>
      <c r="C504" s="80" t="s">
        <v>48</v>
      </c>
      <c r="D504" s="80"/>
      <c r="E504" s="80"/>
      <c r="F504" s="71" t="s">
        <v>1040</v>
      </c>
      <c r="G504" s="62"/>
      <c r="H504" s="63"/>
      <c r="I504" s="63"/>
      <c r="J504" s="63"/>
      <c r="K504" s="64" t="s">
        <v>52</v>
      </c>
      <c r="L504" s="76"/>
      <c r="M504" s="76"/>
      <c r="N504" s="67" t="str">
        <f t="shared" si="54"/>
        <v/>
      </c>
      <c r="O504" s="68"/>
      <c r="P504" s="69"/>
      <c r="Q504" s="69"/>
      <c r="R504" s="70"/>
    </row>
    <row r="505" spans="1:18" ht="34" x14ac:dyDescent="0.15">
      <c r="A505" s="59" t="s">
        <v>1041</v>
      </c>
      <c r="B505" s="60" t="s">
        <v>985</v>
      </c>
      <c r="C505" s="80" t="s">
        <v>48</v>
      </c>
      <c r="D505" s="80"/>
      <c r="E505" s="80"/>
      <c r="F505" s="71" t="s">
        <v>1042</v>
      </c>
      <c r="G505" s="62"/>
      <c r="H505" s="63"/>
      <c r="I505" s="63"/>
      <c r="J505" s="63"/>
      <c r="K505" s="64" t="s">
        <v>52</v>
      </c>
      <c r="L505" s="76"/>
      <c r="M505" s="76"/>
      <c r="N505" s="67" t="str">
        <f t="shared" si="54"/>
        <v/>
      </c>
      <c r="O505" s="68"/>
      <c r="P505" s="69"/>
      <c r="Q505" s="69"/>
      <c r="R505" s="70"/>
    </row>
    <row r="506" spans="1:18" ht="34" x14ac:dyDescent="0.15">
      <c r="A506" s="59" t="s">
        <v>1043</v>
      </c>
      <c r="B506" s="60" t="s">
        <v>985</v>
      </c>
      <c r="C506" s="80" t="s">
        <v>48</v>
      </c>
      <c r="D506" s="80"/>
      <c r="E506" s="80"/>
      <c r="F506" s="71" t="s">
        <v>1044</v>
      </c>
      <c r="G506" s="62"/>
      <c r="H506" s="63"/>
      <c r="I506" s="64" t="s">
        <v>52</v>
      </c>
      <c r="J506" s="63"/>
      <c r="K506" s="63"/>
      <c r="L506" s="76"/>
      <c r="M506" s="76"/>
      <c r="N506" s="67">
        <f t="shared" si="54"/>
        <v>75</v>
      </c>
      <c r="O506" s="68"/>
      <c r="P506" s="69"/>
      <c r="Q506" s="69"/>
      <c r="R506" s="70"/>
    </row>
    <row r="507" spans="1:18" ht="34" x14ac:dyDescent="0.15">
      <c r="A507" s="59" t="s">
        <v>1045</v>
      </c>
      <c r="B507" s="60" t="s">
        <v>985</v>
      </c>
      <c r="C507" s="80" t="s">
        <v>48</v>
      </c>
      <c r="D507" s="80"/>
      <c r="E507" s="80"/>
      <c r="F507" s="71" t="s">
        <v>1046</v>
      </c>
      <c r="G507" s="62"/>
      <c r="H507" s="63"/>
      <c r="I507" s="63"/>
      <c r="J507" s="63"/>
      <c r="K507" s="64" t="s">
        <v>52</v>
      </c>
      <c r="L507" s="76"/>
      <c r="M507" s="76"/>
      <c r="N507" s="67" t="str">
        <f t="shared" si="54"/>
        <v/>
      </c>
      <c r="O507" s="68"/>
      <c r="P507" s="69"/>
      <c r="Q507" s="69"/>
      <c r="R507" s="70"/>
    </row>
    <row r="508" spans="1:18" ht="34" x14ac:dyDescent="0.15">
      <c r="A508" s="59" t="s">
        <v>1047</v>
      </c>
      <c r="B508" s="60" t="s">
        <v>985</v>
      </c>
      <c r="C508" s="80" t="s">
        <v>48</v>
      </c>
      <c r="D508" s="80"/>
      <c r="E508" s="80"/>
      <c r="F508" s="71" t="s">
        <v>1048</v>
      </c>
      <c r="G508" s="62"/>
      <c r="H508" s="64" t="s">
        <v>52</v>
      </c>
      <c r="I508" s="63"/>
      <c r="J508" s="63"/>
      <c r="K508" s="63"/>
      <c r="L508" s="76"/>
      <c r="M508" s="76"/>
      <c r="N508" s="67">
        <f t="shared" si="54"/>
        <v>100</v>
      </c>
      <c r="O508" s="68"/>
      <c r="P508" s="69"/>
      <c r="Q508" s="69"/>
      <c r="R508" s="70"/>
    </row>
    <row r="509" spans="1:18" ht="34" x14ac:dyDescent="0.15">
      <c r="A509" s="59" t="s">
        <v>1049</v>
      </c>
      <c r="B509" s="60" t="s">
        <v>985</v>
      </c>
      <c r="C509" s="80" t="s">
        <v>48</v>
      </c>
      <c r="D509" s="80"/>
      <c r="E509" s="80"/>
      <c r="F509" s="71" t="s">
        <v>1050</v>
      </c>
      <c r="G509" s="62"/>
      <c r="H509" s="63"/>
      <c r="I509" s="63"/>
      <c r="J509" s="63"/>
      <c r="K509" s="64" t="s">
        <v>52</v>
      </c>
      <c r="L509" s="76"/>
      <c r="M509" s="76"/>
      <c r="N509" s="67" t="str">
        <f t="shared" si="54"/>
        <v/>
      </c>
      <c r="O509" s="68"/>
      <c r="P509" s="69"/>
      <c r="Q509" s="69"/>
      <c r="R509" s="70"/>
    </row>
    <row r="510" spans="1:18" ht="34" x14ac:dyDescent="0.15">
      <c r="A510" s="59" t="s">
        <v>1051</v>
      </c>
      <c r="B510" s="60" t="s">
        <v>985</v>
      </c>
      <c r="C510" s="80" t="s">
        <v>48</v>
      </c>
      <c r="D510" s="80"/>
      <c r="E510" s="80"/>
      <c r="F510" s="71" t="s">
        <v>1052</v>
      </c>
      <c r="G510" s="62"/>
      <c r="H510" s="63"/>
      <c r="I510" s="63"/>
      <c r="J510" s="63"/>
      <c r="K510" s="64" t="s">
        <v>52</v>
      </c>
      <c r="L510" s="76"/>
      <c r="M510" s="76"/>
      <c r="N510" s="67" t="str">
        <f t="shared" si="54"/>
        <v/>
      </c>
      <c r="O510" s="68"/>
      <c r="P510" s="69"/>
      <c r="Q510" s="69"/>
      <c r="R510" s="70"/>
    </row>
    <row r="511" spans="1:18" ht="34" x14ac:dyDescent="0.15">
      <c r="A511" s="59" t="s">
        <v>1053</v>
      </c>
      <c r="B511" s="60" t="s">
        <v>985</v>
      </c>
      <c r="C511" s="80" t="s">
        <v>48</v>
      </c>
      <c r="D511" s="80"/>
      <c r="E511" s="80"/>
      <c r="F511" s="71" t="s">
        <v>1054</v>
      </c>
      <c r="G511" s="62"/>
      <c r="H511" s="63"/>
      <c r="I511" s="64" t="s">
        <v>52</v>
      </c>
      <c r="J511" s="63"/>
      <c r="K511" s="63"/>
      <c r="L511" s="76"/>
      <c r="M511" s="76"/>
      <c r="N511" s="67">
        <f t="shared" si="54"/>
        <v>75</v>
      </c>
      <c r="O511" s="68"/>
      <c r="P511" s="69"/>
      <c r="Q511" s="69"/>
      <c r="R511" s="70"/>
    </row>
    <row r="512" spans="1:18" ht="17" x14ac:dyDescent="0.15">
      <c r="A512" s="47" t="s">
        <v>1055</v>
      </c>
      <c r="B512" s="48" t="s">
        <v>985</v>
      </c>
      <c r="C512" s="48"/>
      <c r="D512" s="48"/>
      <c r="E512" s="48"/>
      <c r="F512" s="77" t="s">
        <v>1056</v>
      </c>
      <c r="G512" s="56"/>
      <c r="H512" s="91"/>
      <c r="I512" s="91"/>
      <c r="J512" s="91"/>
      <c r="K512" s="91"/>
      <c r="L512" s="78"/>
      <c r="M512" s="78"/>
      <c r="N512" s="78"/>
      <c r="O512" s="49"/>
      <c r="P512" s="78"/>
      <c r="Q512" s="78"/>
      <c r="R512" s="78"/>
    </row>
    <row r="513" spans="1:18" ht="17" x14ac:dyDescent="0.15">
      <c r="A513" s="47" t="s">
        <v>1057</v>
      </c>
      <c r="B513" s="48" t="s">
        <v>985</v>
      </c>
      <c r="C513" s="48"/>
      <c r="D513" s="48"/>
      <c r="E513" s="48"/>
      <c r="F513" s="77" t="s">
        <v>1058</v>
      </c>
      <c r="G513" s="56"/>
      <c r="H513" s="54">
        <f>COUNTIF(H514:H516,"x")</f>
        <v>3</v>
      </c>
      <c r="I513" s="54">
        <f t="shared" ref="I513:K513" si="93">COUNTIF(I514:I516,"x")</f>
        <v>0</v>
      </c>
      <c r="J513" s="54">
        <f t="shared" si="93"/>
        <v>0</v>
      </c>
      <c r="K513" s="54">
        <f t="shared" si="93"/>
        <v>0</v>
      </c>
      <c r="L513" s="78"/>
      <c r="M513" s="78"/>
      <c r="N513" s="78"/>
      <c r="O513" s="49"/>
      <c r="P513" s="54">
        <f>SUM(N514:N516)</f>
        <v>300</v>
      </c>
      <c r="Q513" s="54">
        <f>COUNTA(N514:N516)*100</f>
        <v>300</v>
      </c>
      <c r="R513" s="58">
        <f>P513/Q513</f>
        <v>1</v>
      </c>
    </row>
    <row r="514" spans="1:18" ht="51" x14ac:dyDescent="0.15">
      <c r="A514" s="59" t="s">
        <v>1059</v>
      </c>
      <c r="B514" s="60" t="s">
        <v>985</v>
      </c>
      <c r="C514" s="84" t="s">
        <v>48</v>
      </c>
      <c r="D514" s="84" t="s">
        <v>49</v>
      </c>
      <c r="E514" s="84" t="s">
        <v>50</v>
      </c>
      <c r="F514" s="82" t="s">
        <v>1060</v>
      </c>
      <c r="G514" s="62"/>
      <c r="H514" s="63" t="s">
        <v>52</v>
      </c>
      <c r="I514" s="63"/>
      <c r="J514" s="63"/>
      <c r="K514" s="63"/>
      <c r="L514" s="66"/>
      <c r="M514" s="66"/>
      <c r="N514" s="67">
        <f t="shared" ref="N514:N570" si="94">IF(AND(H514="",I514="",J514=""),"",100 - ( 25 * (I514="x")) - ( 75 * (J514="x" ) ))</f>
        <v>100</v>
      </c>
      <c r="O514" s="68" t="str">
        <f t="shared" si="56"/>
        <v/>
      </c>
      <c r="P514" s="69"/>
      <c r="Q514" s="69"/>
      <c r="R514" s="70"/>
    </row>
    <row r="515" spans="1:18" ht="51" x14ac:dyDescent="0.15">
      <c r="A515" s="59" t="s">
        <v>1061</v>
      </c>
      <c r="B515" s="60" t="s">
        <v>985</v>
      </c>
      <c r="C515" s="84" t="s">
        <v>48</v>
      </c>
      <c r="D515" s="84" t="s">
        <v>49</v>
      </c>
      <c r="E515" s="84" t="s">
        <v>50</v>
      </c>
      <c r="F515" s="82" t="s">
        <v>1062</v>
      </c>
      <c r="G515" s="62"/>
      <c r="H515" s="63" t="s">
        <v>52</v>
      </c>
      <c r="I515" s="63"/>
      <c r="J515" s="63"/>
      <c r="K515" s="63"/>
      <c r="L515" s="66"/>
      <c r="M515" s="66"/>
      <c r="N515" s="67">
        <f t="shared" si="94"/>
        <v>100</v>
      </c>
      <c r="O515" s="68" t="str">
        <f t="shared" si="56"/>
        <v/>
      </c>
      <c r="P515" s="69"/>
      <c r="Q515" s="69"/>
      <c r="R515" s="70"/>
    </row>
    <row r="516" spans="1:18" ht="34" x14ac:dyDescent="0.15">
      <c r="A516" s="59" t="s">
        <v>1063</v>
      </c>
      <c r="B516" s="60" t="s">
        <v>985</v>
      </c>
      <c r="C516" s="97" t="s">
        <v>48</v>
      </c>
      <c r="D516" s="97" t="s">
        <v>49</v>
      </c>
      <c r="E516" s="97" t="s">
        <v>50</v>
      </c>
      <c r="F516" s="98" t="s">
        <v>1064</v>
      </c>
      <c r="G516" s="62"/>
      <c r="H516" s="63" t="s">
        <v>52</v>
      </c>
      <c r="I516" s="63"/>
      <c r="J516" s="63"/>
      <c r="K516" s="63"/>
      <c r="L516" s="66"/>
      <c r="M516" s="66"/>
      <c r="N516" s="67">
        <f t="shared" si="94"/>
        <v>100</v>
      </c>
      <c r="O516" s="68" t="str">
        <f t="shared" si="56"/>
        <v/>
      </c>
      <c r="P516" s="69"/>
      <c r="Q516" s="69"/>
      <c r="R516" s="70"/>
    </row>
    <row r="517" spans="1:18" ht="17" x14ac:dyDescent="0.15">
      <c r="A517" s="47" t="s">
        <v>1065</v>
      </c>
      <c r="B517" s="48" t="s">
        <v>985</v>
      </c>
      <c r="C517" s="48"/>
      <c r="D517" s="48"/>
      <c r="E517" s="48"/>
      <c r="F517" s="77" t="s">
        <v>1066</v>
      </c>
      <c r="G517" s="56"/>
      <c r="H517" s="54">
        <f>COUNTIF(H518:H523,"x")</f>
        <v>6</v>
      </c>
      <c r="I517" s="54">
        <f t="shared" ref="I517:K517" si="95">COUNTIF(I518:I523,"x")</f>
        <v>0</v>
      </c>
      <c r="J517" s="54">
        <f t="shared" si="95"/>
        <v>0</v>
      </c>
      <c r="K517" s="54">
        <f t="shared" si="95"/>
        <v>0</v>
      </c>
      <c r="L517" s="91"/>
      <c r="M517" s="91"/>
      <c r="N517" s="91"/>
      <c r="O517" s="91"/>
      <c r="P517" s="54">
        <f>SUM(N518:N523)</f>
        <v>600</v>
      </c>
      <c r="Q517" s="54">
        <f>COUNTA(N518:N523)*100</f>
        <v>600</v>
      </c>
      <c r="R517" s="58">
        <f>P517/Q517</f>
        <v>1</v>
      </c>
    </row>
    <row r="518" spans="1:18" ht="68" x14ac:dyDescent="0.15">
      <c r="A518" s="59" t="s">
        <v>1067</v>
      </c>
      <c r="B518" s="60" t="s">
        <v>985</v>
      </c>
      <c r="C518" s="60" t="s">
        <v>48</v>
      </c>
      <c r="D518" s="60" t="s">
        <v>49</v>
      </c>
      <c r="E518" s="60" t="s">
        <v>50</v>
      </c>
      <c r="F518" s="74" t="s">
        <v>1068</v>
      </c>
      <c r="G518" s="62"/>
      <c r="H518" s="63" t="s">
        <v>52</v>
      </c>
      <c r="I518" s="63"/>
      <c r="J518" s="63"/>
      <c r="K518" s="63"/>
      <c r="L518" s="66"/>
      <c r="M518" s="66"/>
      <c r="N518" s="67">
        <f t="shared" si="94"/>
        <v>100</v>
      </c>
      <c r="O518" s="68" t="str">
        <f t="shared" si="56"/>
        <v/>
      </c>
      <c r="P518" s="69"/>
      <c r="Q518" s="69"/>
      <c r="R518" s="70"/>
    </row>
    <row r="519" spans="1:18" ht="17" x14ac:dyDescent="0.15">
      <c r="A519" s="59" t="s">
        <v>1069</v>
      </c>
      <c r="B519" s="60" t="s">
        <v>985</v>
      </c>
      <c r="C519" s="60" t="s">
        <v>48</v>
      </c>
      <c r="D519" s="60" t="s">
        <v>49</v>
      </c>
      <c r="E519" s="60" t="s">
        <v>50</v>
      </c>
      <c r="F519" s="74" t="s">
        <v>1070</v>
      </c>
      <c r="G519" s="62"/>
      <c r="H519" s="63" t="s">
        <v>52</v>
      </c>
      <c r="I519" s="63"/>
      <c r="J519" s="63"/>
      <c r="K519" s="63"/>
      <c r="L519" s="66"/>
      <c r="M519" s="66"/>
      <c r="N519" s="67">
        <f t="shared" si="94"/>
        <v>100</v>
      </c>
      <c r="O519" s="68" t="str">
        <f t="shared" si="56"/>
        <v/>
      </c>
      <c r="P519" s="69"/>
      <c r="Q519" s="69"/>
      <c r="R519" s="70"/>
    </row>
    <row r="520" spans="1:18" ht="34" x14ac:dyDescent="0.15">
      <c r="A520" s="59" t="s">
        <v>1071</v>
      </c>
      <c r="B520" s="60" t="s">
        <v>985</v>
      </c>
      <c r="C520" s="60" t="s">
        <v>48</v>
      </c>
      <c r="D520" s="60" t="s">
        <v>49</v>
      </c>
      <c r="E520" s="60" t="s">
        <v>50</v>
      </c>
      <c r="F520" s="74" t="s">
        <v>1072</v>
      </c>
      <c r="G520" s="62"/>
      <c r="H520" s="63" t="s">
        <v>52</v>
      </c>
      <c r="I520" s="63"/>
      <c r="J520" s="63"/>
      <c r="K520" s="63"/>
      <c r="L520" s="66"/>
      <c r="M520" s="66"/>
      <c r="N520" s="67">
        <f t="shared" si="94"/>
        <v>100</v>
      </c>
      <c r="O520" s="68" t="str">
        <f t="shared" si="56"/>
        <v/>
      </c>
      <c r="P520" s="69"/>
      <c r="Q520" s="69"/>
      <c r="R520" s="70"/>
    </row>
    <row r="521" spans="1:18" ht="34" x14ac:dyDescent="0.15">
      <c r="A521" s="59" t="s">
        <v>1073</v>
      </c>
      <c r="B521" s="60" t="s">
        <v>985</v>
      </c>
      <c r="C521" s="60" t="s">
        <v>48</v>
      </c>
      <c r="D521" s="60" t="s">
        <v>49</v>
      </c>
      <c r="E521" s="60" t="s">
        <v>50</v>
      </c>
      <c r="F521" s="74" t="s">
        <v>1074</v>
      </c>
      <c r="G521" s="62"/>
      <c r="H521" s="63" t="s">
        <v>52</v>
      </c>
      <c r="I521" s="63"/>
      <c r="J521" s="63"/>
      <c r="K521" s="63"/>
      <c r="L521" s="66"/>
      <c r="M521" s="66"/>
      <c r="N521" s="67">
        <f t="shared" si="94"/>
        <v>100</v>
      </c>
      <c r="O521" s="68" t="str">
        <f t="shared" si="56"/>
        <v/>
      </c>
      <c r="P521" s="69"/>
      <c r="Q521" s="69"/>
      <c r="R521" s="70"/>
    </row>
    <row r="522" spans="1:18" ht="34" x14ac:dyDescent="0.15">
      <c r="A522" s="59" t="s">
        <v>1075</v>
      </c>
      <c r="B522" s="60" t="s">
        <v>985</v>
      </c>
      <c r="C522" s="60" t="s">
        <v>48</v>
      </c>
      <c r="D522" s="60" t="s">
        <v>49</v>
      </c>
      <c r="E522" s="60" t="s">
        <v>50</v>
      </c>
      <c r="F522" s="74" t="s">
        <v>1076</v>
      </c>
      <c r="G522" s="62"/>
      <c r="H522" s="63" t="s">
        <v>52</v>
      </c>
      <c r="I522" s="63"/>
      <c r="J522" s="63"/>
      <c r="K522" s="63"/>
      <c r="L522" s="66"/>
      <c r="M522" s="66"/>
      <c r="N522" s="67">
        <f t="shared" si="94"/>
        <v>100</v>
      </c>
      <c r="O522" s="68" t="str">
        <f t="shared" si="56"/>
        <v/>
      </c>
      <c r="P522" s="69"/>
      <c r="Q522" s="69"/>
      <c r="R522" s="70"/>
    </row>
    <row r="523" spans="1:18" ht="34" x14ac:dyDescent="0.15">
      <c r="A523" s="59" t="s">
        <v>1077</v>
      </c>
      <c r="B523" s="60" t="s">
        <v>985</v>
      </c>
      <c r="C523" s="60" t="s">
        <v>48</v>
      </c>
      <c r="D523" s="60" t="s">
        <v>49</v>
      </c>
      <c r="E523" s="60" t="s">
        <v>50</v>
      </c>
      <c r="F523" s="74" t="s">
        <v>1078</v>
      </c>
      <c r="G523" s="62"/>
      <c r="H523" s="63" t="s">
        <v>52</v>
      </c>
      <c r="I523" s="63"/>
      <c r="J523" s="63"/>
      <c r="K523" s="63"/>
      <c r="L523" s="66"/>
      <c r="M523" s="66"/>
      <c r="N523" s="67">
        <f t="shared" si="94"/>
        <v>100</v>
      </c>
      <c r="O523" s="68" t="str">
        <f t="shared" si="56"/>
        <v/>
      </c>
      <c r="P523" s="69"/>
      <c r="Q523" s="69"/>
      <c r="R523" s="70"/>
    </row>
    <row r="524" spans="1:18" ht="17" x14ac:dyDescent="0.15">
      <c r="A524" s="47" t="s">
        <v>1079</v>
      </c>
      <c r="B524" s="48" t="s">
        <v>985</v>
      </c>
      <c r="C524" s="48"/>
      <c r="D524" s="48"/>
      <c r="E524" s="48"/>
      <c r="F524" s="77" t="s">
        <v>1080</v>
      </c>
      <c r="G524" s="56"/>
      <c r="H524" s="54">
        <f>COUNTIF(H525:H540,"x")</f>
        <v>6</v>
      </c>
      <c r="I524" s="54">
        <f t="shared" ref="I524:K524" si="96">COUNTIF(I525:I540,"x")</f>
        <v>6</v>
      </c>
      <c r="J524" s="54">
        <f t="shared" si="96"/>
        <v>2</v>
      </c>
      <c r="K524" s="54">
        <f t="shared" si="96"/>
        <v>2</v>
      </c>
      <c r="L524" s="91"/>
      <c r="M524" s="91"/>
      <c r="N524" s="91"/>
      <c r="O524" s="92"/>
      <c r="P524" s="54">
        <f>SUM(N525:N540)</f>
        <v>1100</v>
      </c>
      <c r="Q524" s="54">
        <f>COUNTA(N525:N540)*100</f>
        <v>1600</v>
      </c>
      <c r="R524" s="58">
        <f>P524/Q524</f>
        <v>0.6875</v>
      </c>
    </row>
    <row r="525" spans="1:18" ht="51" x14ac:dyDescent="0.15">
      <c r="A525" s="59" t="s">
        <v>1081</v>
      </c>
      <c r="B525" s="60" t="s">
        <v>985</v>
      </c>
      <c r="C525" s="60" t="s">
        <v>48</v>
      </c>
      <c r="D525" s="60" t="s">
        <v>49</v>
      </c>
      <c r="E525" s="60" t="s">
        <v>50</v>
      </c>
      <c r="F525" s="99" t="s">
        <v>1082</v>
      </c>
      <c r="G525" s="62"/>
      <c r="H525" s="63"/>
      <c r="I525" s="63" t="s">
        <v>52</v>
      </c>
      <c r="J525" s="63"/>
      <c r="K525" s="63"/>
      <c r="L525" s="66"/>
      <c r="M525" s="66"/>
      <c r="N525" s="67">
        <f t="shared" si="94"/>
        <v>75</v>
      </c>
      <c r="O525" s="68" t="str">
        <f t="shared" ref="O525:O570" si="97">IF(N525&lt;&gt;"",IF(COUNTIF(H525:J525,"x")&gt;1,"ERROR - Enter x in ONE column only!", IF(COUNTIF(H525:J525,"x")=0,"Yet to be entered","") ),"")</f>
        <v/>
      </c>
      <c r="P525" s="69"/>
      <c r="Q525" s="69"/>
      <c r="R525" s="70"/>
    </row>
    <row r="526" spans="1:18" ht="34" x14ac:dyDescent="0.2">
      <c r="A526" s="59" t="s">
        <v>1083</v>
      </c>
      <c r="B526" s="60" t="s">
        <v>985</v>
      </c>
      <c r="C526" s="60" t="s">
        <v>48</v>
      </c>
      <c r="D526" s="60" t="s">
        <v>49</v>
      </c>
      <c r="E526" s="60" t="s">
        <v>50</v>
      </c>
      <c r="F526" s="23" t="s">
        <v>1084</v>
      </c>
      <c r="G526" s="62"/>
      <c r="H526" s="63"/>
      <c r="I526" s="63"/>
      <c r="J526" s="63" t="s">
        <v>52</v>
      </c>
      <c r="K526" s="63"/>
      <c r="L526" s="66"/>
      <c r="M526" s="66"/>
      <c r="N526" s="67">
        <f t="shared" si="94"/>
        <v>25</v>
      </c>
      <c r="O526" s="68" t="str">
        <f t="shared" si="97"/>
        <v/>
      </c>
      <c r="P526" s="69"/>
      <c r="Q526" s="69"/>
      <c r="R526" s="70"/>
    </row>
    <row r="527" spans="1:18" ht="136" x14ac:dyDescent="0.15">
      <c r="A527" s="59" t="s">
        <v>1085</v>
      </c>
      <c r="B527" s="60" t="s">
        <v>985</v>
      </c>
      <c r="C527" s="80" t="s">
        <v>48</v>
      </c>
      <c r="D527" s="80" t="s">
        <v>49</v>
      </c>
      <c r="E527" s="80" t="s">
        <v>50</v>
      </c>
      <c r="F527" s="75" t="s">
        <v>1086</v>
      </c>
      <c r="G527" s="62"/>
      <c r="H527" s="63"/>
      <c r="I527" s="63" t="s">
        <v>52</v>
      </c>
      <c r="J527" s="64"/>
      <c r="K527" s="63"/>
      <c r="L527" s="66"/>
      <c r="M527" s="66"/>
      <c r="N527" s="67">
        <f t="shared" si="94"/>
        <v>75</v>
      </c>
      <c r="O527" s="68" t="str">
        <f t="shared" si="97"/>
        <v/>
      </c>
      <c r="P527" s="69"/>
      <c r="Q527" s="69"/>
      <c r="R527" s="70"/>
    </row>
    <row r="528" spans="1:18" ht="238" x14ac:dyDescent="0.15">
      <c r="A528" s="59" t="s">
        <v>1087</v>
      </c>
      <c r="B528" s="60" t="s">
        <v>985</v>
      </c>
      <c r="C528" s="80" t="s">
        <v>48</v>
      </c>
      <c r="D528" s="80" t="s">
        <v>49</v>
      </c>
      <c r="E528" s="80" t="s">
        <v>50</v>
      </c>
      <c r="F528" s="75" t="s">
        <v>1088</v>
      </c>
      <c r="G528" s="62"/>
      <c r="H528" s="63" t="s">
        <v>52</v>
      </c>
      <c r="I528" s="64"/>
      <c r="J528" s="64"/>
      <c r="K528" s="63"/>
      <c r="L528" s="66"/>
      <c r="M528" s="66"/>
      <c r="N528" s="67">
        <f t="shared" si="94"/>
        <v>100</v>
      </c>
      <c r="O528" s="68" t="str">
        <f t="shared" si="97"/>
        <v/>
      </c>
      <c r="P528" s="69"/>
      <c r="Q528" s="69"/>
      <c r="R528" s="70"/>
    </row>
    <row r="529" spans="1:18" ht="34" x14ac:dyDescent="0.15">
      <c r="A529" s="59" t="s">
        <v>1089</v>
      </c>
      <c r="B529" s="60" t="s">
        <v>985</v>
      </c>
      <c r="C529" s="60" t="s">
        <v>48</v>
      </c>
      <c r="D529" s="60" t="s">
        <v>49</v>
      </c>
      <c r="E529" s="60" t="s">
        <v>50</v>
      </c>
      <c r="F529" s="74" t="s">
        <v>1090</v>
      </c>
      <c r="G529" s="62"/>
      <c r="H529" s="63"/>
      <c r="I529" s="63"/>
      <c r="J529" s="63" t="s">
        <v>52</v>
      </c>
      <c r="K529" s="63"/>
      <c r="L529" s="66"/>
      <c r="M529" s="66"/>
      <c r="N529" s="67">
        <f t="shared" si="94"/>
        <v>25</v>
      </c>
      <c r="O529" s="68" t="str">
        <f t="shared" si="97"/>
        <v/>
      </c>
      <c r="P529" s="69"/>
      <c r="Q529" s="69"/>
      <c r="R529" s="70"/>
    </row>
    <row r="530" spans="1:18" ht="34" x14ac:dyDescent="0.15">
      <c r="A530" s="59" t="s">
        <v>1091</v>
      </c>
      <c r="B530" s="60" t="s">
        <v>985</v>
      </c>
      <c r="C530" s="60" t="s">
        <v>48</v>
      </c>
      <c r="D530" s="60" t="s">
        <v>49</v>
      </c>
      <c r="E530" s="60" t="s">
        <v>50</v>
      </c>
      <c r="F530" s="74" t="s">
        <v>1092</v>
      </c>
      <c r="G530" s="62"/>
      <c r="H530" s="63"/>
      <c r="I530" s="63" t="s">
        <v>52</v>
      </c>
      <c r="J530" s="63"/>
      <c r="K530" s="63"/>
      <c r="L530" s="66"/>
      <c r="M530" s="66"/>
      <c r="N530" s="67">
        <f t="shared" si="94"/>
        <v>75</v>
      </c>
      <c r="O530" s="68" t="str">
        <f t="shared" si="97"/>
        <v/>
      </c>
      <c r="P530" s="69"/>
      <c r="Q530" s="69"/>
      <c r="R530" s="70"/>
    </row>
    <row r="531" spans="1:18" ht="34" x14ac:dyDescent="0.15">
      <c r="A531" s="59" t="s">
        <v>1093</v>
      </c>
      <c r="B531" s="60" t="s">
        <v>985</v>
      </c>
      <c r="C531" s="60" t="s">
        <v>48</v>
      </c>
      <c r="D531" s="60" t="s">
        <v>49</v>
      </c>
      <c r="E531" s="60" t="s">
        <v>50</v>
      </c>
      <c r="F531" s="74" t="s">
        <v>1094</v>
      </c>
      <c r="G531" s="62"/>
      <c r="H531" s="63"/>
      <c r="I531" s="63"/>
      <c r="J531" s="63"/>
      <c r="K531" s="63" t="s">
        <v>52</v>
      </c>
      <c r="L531" s="66"/>
      <c r="M531" s="66"/>
      <c r="N531" s="67" t="str">
        <f t="shared" si="94"/>
        <v/>
      </c>
      <c r="O531" s="68" t="str">
        <f t="shared" si="97"/>
        <v/>
      </c>
      <c r="P531" s="69"/>
      <c r="Q531" s="69"/>
      <c r="R531" s="70"/>
    </row>
    <row r="532" spans="1:18" ht="51" x14ac:dyDescent="0.15">
      <c r="A532" s="59" t="s">
        <v>1095</v>
      </c>
      <c r="B532" s="60" t="s">
        <v>985</v>
      </c>
      <c r="C532" s="60" t="s">
        <v>48</v>
      </c>
      <c r="D532" s="60" t="s">
        <v>49</v>
      </c>
      <c r="E532" s="60" t="s">
        <v>50</v>
      </c>
      <c r="F532" s="74" t="s">
        <v>1096</v>
      </c>
      <c r="G532" s="62"/>
      <c r="H532" s="63" t="s">
        <v>52</v>
      </c>
      <c r="I532" s="63"/>
      <c r="J532" s="63"/>
      <c r="K532" s="63"/>
      <c r="L532" s="66"/>
      <c r="M532" s="66"/>
      <c r="N532" s="67">
        <f t="shared" si="94"/>
        <v>100</v>
      </c>
      <c r="O532" s="68" t="str">
        <f t="shared" si="97"/>
        <v/>
      </c>
      <c r="P532" s="69"/>
      <c r="Q532" s="69"/>
      <c r="R532" s="70"/>
    </row>
    <row r="533" spans="1:18" ht="34" x14ac:dyDescent="0.15">
      <c r="A533" s="59" t="s">
        <v>1097</v>
      </c>
      <c r="B533" s="60" t="s">
        <v>985</v>
      </c>
      <c r="C533" s="60" t="s">
        <v>48</v>
      </c>
      <c r="D533" s="60" t="s">
        <v>49</v>
      </c>
      <c r="E533" s="60" t="s">
        <v>50</v>
      </c>
      <c r="F533" s="74" t="s">
        <v>1098</v>
      </c>
      <c r="G533" s="62"/>
      <c r="H533" s="63" t="s">
        <v>52</v>
      </c>
      <c r="I533" s="63"/>
      <c r="J533" s="63"/>
      <c r="K533" s="63"/>
      <c r="L533" s="66"/>
      <c r="M533" s="66"/>
      <c r="N533" s="67">
        <f t="shared" si="94"/>
        <v>100</v>
      </c>
      <c r="O533" s="68" t="str">
        <f t="shared" si="97"/>
        <v/>
      </c>
      <c r="P533" s="69"/>
      <c r="Q533" s="69"/>
      <c r="R533" s="70"/>
    </row>
    <row r="534" spans="1:18" ht="34" x14ac:dyDescent="0.15">
      <c r="A534" s="59" t="s">
        <v>1099</v>
      </c>
      <c r="B534" s="60" t="s">
        <v>985</v>
      </c>
      <c r="C534" s="60" t="s">
        <v>48</v>
      </c>
      <c r="D534" s="60" t="s">
        <v>49</v>
      </c>
      <c r="E534" s="60" t="s">
        <v>50</v>
      </c>
      <c r="F534" s="74" t="s">
        <v>1100</v>
      </c>
      <c r="G534" s="62"/>
      <c r="H534" s="63" t="s">
        <v>52</v>
      </c>
      <c r="I534" s="63"/>
      <c r="J534" s="63"/>
      <c r="K534" s="63"/>
      <c r="L534" s="66"/>
      <c r="M534" s="66"/>
      <c r="N534" s="67">
        <f t="shared" si="94"/>
        <v>100</v>
      </c>
      <c r="O534" s="68" t="str">
        <f t="shared" si="97"/>
        <v/>
      </c>
      <c r="P534" s="69"/>
      <c r="Q534" s="69"/>
      <c r="R534" s="70"/>
    </row>
    <row r="535" spans="1:18" ht="34" x14ac:dyDescent="0.15">
      <c r="A535" s="59" t="s">
        <v>1101</v>
      </c>
      <c r="B535" s="60" t="s">
        <v>985</v>
      </c>
      <c r="C535" s="60" t="s">
        <v>48</v>
      </c>
      <c r="D535" s="60" t="s">
        <v>49</v>
      </c>
      <c r="E535" s="60" t="s">
        <v>50</v>
      </c>
      <c r="F535" s="74" t="s">
        <v>1102</v>
      </c>
      <c r="G535" s="62"/>
      <c r="H535" s="63" t="s">
        <v>52</v>
      </c>
      <c r="I535" s="63"/>
      <c r="J535" s="63"/>
      <c r="K535" s="63"/>
      <c r="L535" s="66"/>
      <c r="M535" s="66"/>
      <c r="N535" s="67">
        <f t="shared" si="94"/>
        <v>100</v>
      </c>
      <c r="O535" s="68" t="str">
        <f t="shared" si="97"/>
        <v/>
      </c>
      <c r="P535" s="69"/>
      <c r="Q535" s="69"/>
      <c r="R535" s="70"/>
    </row>
    <row r="536" spans="1:18" ht="34" x14ac:dyDescent="0.15">
      <c r="A536" s="59" t="s">
        <v>1103</v>
      </c>
      <c r="B536" s="60" t="s">
        <v>985</v>
      </c>
      <c r="C536" s="60" t="s">
        <v>48</v>
      </c>
      <c r="D536" s="60" t="s">
        <v>49</v>
      </c>
      <c r="E536" s="60" t="s">
        <v>50</v>
      </c>
      <c r="F536" s="74" t="s">
        <v>1104</v>
      </c>
      <c r="G536" s="62"/>
      <c r="H536" s="63"/>
      <c r="I536" s="63" t="s">
        <v>52</v>
      </c>
      <c r="J536" s="63"/>
      <c r="K536" s="63"/>
      <c r="L536" s="66"/>
      <c r="M536" s="66"/>
      <c r="N536" s="67">
        <f t="shared" si="94"/>
        <v>75</v>
      </c>
      <c r="O536" s="68" t="str">
        <f t="shared" si="97"/>
        <v/>
      </c>
      <c r="P536" s="69"/>
      <c r="Q536" s="69"/>
      <c r="R536" s="70"/>
    </row>
    <row r="537" spans="1:18" ht="34" x14ac:dyDescent="0.15">
      <c r="A537" s="59" t="s">
        <v>1105</v>
      </c>
      <c r="B537" s="60" t="s">
        <v>985</v>
      </c>
      <c r="C537" s="60" t="s">
        <v>48</v>
      </c>
      <c r="D537" s="60" t="s">
        <v>49</v>
      </c>
      <c r="E537" s="60" t="s">
        <v>50</v>
      </c>
      <c r="F537" s="74" t="s">
        <v>1106</v>
      </c>
      <c r="G537" s="62"/>
      <c r="H537" s="63" t="s">
        <v>52</v>
      </c>
      <c r="I537" s="64"/>
      <c r="J537" s="64"/>
      <c r="K537" s="63"/>
      <c r="L537" s="66"/>
      <c r="M537" s="66"/>
      <c r="N537" s="67">
        <f t="shared" si="94"/>
        <v>100</v>
      </c>
      <c r="O537" s="68" t="str">
        <f t="shared" si="97"/>
        <v/>
      </c>
      <c r="P537" s="69"/>
      <c r="Q537" s="69"/>
      <c r="R537" s="70"/>
    </row>
    <row r="538" spans="1:18" ht="34" x14ac:dyDescent="0.15">
      <c r="A538" s="59" t="s">
        <v>1107</v>
      </c>
      <c r="B538" s="60" t="s">
        <v>985</v>
      </c>
      <c r="C538" s="60" t="s">
        <v>48</v>
      </c>
      <c r="D538" s="60" t="s">
        <v>49</v>
      </c>
      <c r="E538" s="60" t="s">
        <v>50</v>
      </c>
      <c r="F538" s="74" t="s">
        <v>1108</v>
      </c>
      <c r="G538" s="62"/>
      <c r="H538" s="63"/>
      <c r="I538" s="63" t="s">
        <v>52</v>
      </c>
      <c r="J538" s="63"/>
      <c r="K538" s="63"/>
      <c r="L538" s="66"/>
      <c r="M538" s="66"/>
      <c r="N538" s="67">
        <f t="shared" si="94"/>
        <v>75</v>
      </c>
      <c r="O538" s="68" t="str">
        <f t="shared" si="97"/>
        <v/>
      </c>
      <c r="P538" s="69"/>
      <c r="Q538" s="69"/>
      <c r="R538" s="70"/>
    </row>
    <row r="539" spans="1:18" ht="34" x14ac:dyDescent="0.15">
      <c r="A539" s="59" t="s">
        <v>1109</v>
      </c>
      <c r="B539" s="60" t="s">
        <v>985</v>
      </c>
      <c r="C539" s="60" t="s">
        <v>48</v>
      </c>
      <c r="D539" s="60" t="s">
        <v>49</v>
      </c>
      <c r="E539" s="60" t="s">
        <v>50</v>
      </c>
      <c r="F539" s="74" t="s">
        <v>1110</v>
      </c>
      <c r="G539" s="62"/>
      <c r="H539" s="63"/>
      <c r="I539" s="63"/>
      <c r="J539" s="63"/>
      <c r="K539" s="63" t="s">
        <v>52</v>
      </c>
      <c r="L539" s="66"/>
      <c r="M539" s="66"/>
      <c r="N539" s="67" t="str">
        <f t="shared" si="94"/>
        <v/>
      </c>
      <c r="O539" s="68" t="str">
        <f t="shared" si="97"/>
        <v/>
      </c>
      <c r="P539" s="69"/>
      <c r="Q539" s="69"/>
      <c r="R539" s="70"/>
    </row>
    <row r="540" spans="1:18" ht="34" x14ac:dyDescent="0.15">
      <c r="A540" s="59" t="s">
        <v>1111</v>
      </c>
      <c r="B540" s="60" t="s">
        <v>985</v>
      </c>
      <c r="C540" s="60" t="s">
        <v>48</v>
      </c>
      <c r="D540" s="60" t="s">
        <v>49</v>
      </c>
      <c r="E540" s="60" t="s">
        <v>50</v>
      </c>
      <c r="F540" s="74" t="s">
        <v>1112</v>
      </c>
      <c r="G540" s="62"/>
      <c r="H540" s="63"/>
      <c r="I540" s="63" t="s">
        <v>52</v>
      </c>
      <c r="J540" s="63"/>
      <c r="K540" s="63"/>
      <c r="L540" s="66"/>
      <c r="M540" s="66"/>
      <c r="N540" s="67">
        <f t="shared" si="94"/>
        <v>75</v>
      </c>
      <c r="O540" s="68" t="str">
        <f t="shared" si="97"/>
        <v/>
      </c>
      <c r="P540" s="69"/>
      <c r="Q540" s="69"/>
      <c r="R540" s="70"/>
    </row>
    <row r="541" spans="1:18" ht="17" x14ac:dyDescent="0.15">
      <c r="A541" s="47" t="s">
        <v>1113</v>
      </c>
      <c r="B541" s="48" t="s">
        <v>1114</v>
      </c>
      <c r="C541" s="48"/>
      <c r="D541" s="48"/>
      <c r="E541" s="48"/>
      <c r="F541" s="77" t="s">
        <v>1115</v>
      </c>
      <c r="G541" s="56"/>
      <c r="H541" s="83"/>
      <c r="I541" s="51"/>
      <c r="J541" s="51"/>
      <c r="K541" s="83"/>
      <c r="L541" s="91"/>
      <c r="M541" s="91"/>
      <c r="N541" s="91"/>
      <c r="O541" s="92"/>
      <c r="P541" s="91"/>
      <c r="Q541" s="91"/>
      <c r="R541" s="91"/>
    </row>
    <row r="542" spans="1:18" ht="17" x14ac:dyDescent="0.15">
      <c r="A542" s="47" t="s">
        <v>1116</v>
      </c>
      <c r="B542" s="48" t="s">
        <v>1114</v>
      </c>
      <c r="C542" s="48"/>
      <c r="D542" s="48"/>
      <c r="E542" s="48"/>
      <c r="F542" s="77" t="s">
        <v>1117</v>
      </c>
      <c r="G542" s="56"/>
      <c r="H542" s="54">
        <f>COUNTIF(H543:H547,"x")</f>
        <v>2</v>
      </c>
      <c r="I542" s="54">
        <f t="shared" ref="I542:K542" si="98">COUNTIF(I543:I547,"x")</f>
        <v>0</v>
      </c>
      <c r="J542" s="54">
        <f t="shared" si="98"/>
        <v>2</v>
      </c>
      <c r="K542" s="54">
        <f t="shared" si="98"/>
        <v>1</v>
      </c>
      <c r="L542" s="91"/>
      <c r="M542" s="91"/>
      <c r="N542" s="91"/>
      <c r="O542" s="92"/>
      <c r="P542" s="54">
        <f>SUM(N543:N547)</f>
        <v>250</v>
      </c>
      <c r="Q542" s="54">
        <f>COUNTA(N543:N547)*100</f>
        <v>500</v>
      </c>
      <c r="R542" s="58">
        <f>P542/Q542</f>
        <v>0.5</v>
      </c>
    </row>
    <row r="543" spans="1:18" ht="34" x14ac:dyDescent="0.15">
      <c r="A543" s="59" t="s">
        <v>1118</v>
      </c>
      <c r="B543" s="60" t="s">
        <v>1114</v>
      </c>
      <c r="C543" s="60" t="s">
        <v>48</v>
      </c>
      <c r="D543" s="60" t="s">
        <v>49</v>
      </c>
      <c r="E543" s="60" t="s">
        <v>50</v>
      </c>
      <c r="F543" s="74" t="s">
        <v>1119</v>
      </c>
      <c r="G543" s="62"/>
      <c r="H543" s="63" t="s">
        <v>52</v>
      </c>
      <c r="I543" s="63"/>
      <c r="J543" s="63"/>
      <c r="K543" s="63"/>
      <c r="L543" s="66"/>
      <c r="M543" s="66"/>
      <c r="N543" s="67">
        <f t="shared" si="94"/>
        <v>100</v>
      </c>
      <c r="O543" s="68" t="str">
        <f t="shared" si="97"/>
        <v/>
      </c>
      <c r="P543" s="69"/>
      <c r="Q543" s="69"/>
      <c r="R543" s="70"/>
    </row>
    <row r="544" spans="1:18" ht="34" x14ac:dyDescent="0.15">
      <c r="A544" s="59" t="s">
        <v>1120</v>
      </c>
      <c r="B544" s="60" t="s">
        <v>1114</v>
      </c>
      <c r="C544" s="60"/>
      <c r="D544" s="60" t="s">
        <v>49</v>
      </c>
      <c r="E544" s="60" t="s">
        <v>50</v>
      </c>
      <c r="F544" s="74" t="s">
        <v>1121</v>
      </c>
      <c r="G544" s="62"/>
      <c r="H544" s="63"/>
      <c r="I544" s="63"/>
      <c r="J544" s="64" t="s">
        <v>52</v>
      </c>
      <c r="K544" s="63"/>
      <c r="L544" s="89"/>
      <c r="M544" s="89"/>
      <c r="N544" s="67">
        <f t="shared" si="94"/>
        <v>25</v>
      </c>
      <c r="O544" s="90"/>
      <c r="P544" s="69"/>
      <c r="Q544" s="69"/>
      <c r="R544" s="70"/>
    </row>
    <row r="545" spans="1:18" ht="51" x14ac:dyDescent="0.15">
      <c r="A545" s="59" t="s">
        <v>1122</v>
      </c>
      <c r="B545" s="60" t="s">
        <v>1114</v>
      </c>
      <c r="C545" s="60" t="s">
        <v>48</v>
      </c>
      <c r="D545" s="60" t="s">
        <v>49</v>
      </c>
      <c r="E545" s="60" t="s">
        <v>50</v>
      </c>
      <c r="F545" s="74" t="s">
        <v>1123</v>
      </c>
      <c r="G545" s="62"/>
      <c r="H545" s="63"/>
      <c r="I545" s="63"/>
      <c r="J545" s="63"/>
      <c r="K545" s="64" t="s">
        <v>52</v>
      </c>
      <c r="L545" s="89"/>
      <c r="M545" s="89"/>
      <c r="N545" s="67" t="str">
        <f t="shared" si="94"/>
        <v/>
      </c>
      <c r="O545" s="90"/>
      <c r="P545" s="69"/>
      <c r="Q545" s="69"/>
      <c r="R545" s="70"/>
    </row>
    <row r="546" spans="1:18" ht="34" x14ac:dyDescent="0.15">
      <c r="A546" s="59" t="s">
        <v>1124</v>
      </c>
      <c r="B546" s="60" t="s">
        <v>1114</v>
      </c>
      <c r="C546" s="60" t="s">
        <v>48</v>
      </c>
      <c r="D546" s="60" t="s">
        <v>49</v>
      </c>
      <c r="E546" s="60" t="s">
        <v>50</v>
      </c>
      <c r="F546" s="74" t="s">
        <v>1125</v>
      </c>
      <c r="G546" s="62"/>
      <c r="H546" s="63"/>
      <c r="I546" s="63"/>
      <c r="J546" s="64" t="s">
        <v>52</v>
      </c>
      <c r="K546" s="63"/>
      <c r="L546" s="89"/>
      <c r="M546" s="89"/>
      <c r="N546" s="67">
        <f t="shared" si="94"/>
        <v>25</v>
      </c>
      <c r="O546" s="90"/>
      <c r="P546" s="69"/>
      <c r="Q546" s="69"/>
      <c r="R546" s="70"/>
    </row>
    <row r="547" spans="1:18" ht="51" x14ac:dyDescent="0.15">
      <c r="A547" s="59" t="s">
        <v>1126</v>
      </c>
      <c r="B547" s="60" t="s">
        <v>1114</v>
      </c>
      <c r="C547" s="60" t="s">
        <v>48</v>
      </c>
      <c r="D547" s="60" t="s">
        <v>49</v>
      </c>
      <c r="E547" s="60" t="s">
        <v>50</v>
      </c>
      <c r="F547" s="74" t="s">
        <v>1127</v>
      </c>
      <c r="G547" s="62"/>
      <c r="H547" s="64" t="s">
        <v>52</v>
      </c>
      <c r="I547" s="63"/>
      <c r="J547" s="63"/>
      <c r="K547" s="63"/>
      <c r="L547" s="89"/>
      <c r="M547" s="89"/>
      <c r="N547" s="67">
        <f t="shared" si="94"/>
        <v>100</v>
      </c>
      <c r="O547" s="90"/>
      <c r="P547" s="69"/>
      <c r="Q547" s="69"/>
      <c r="R547" s="70"/>
    </row>
    <row r="548" spans="1:18" ht="17" x14ac:dyDescent="0.15">
      <c r="A548" s="47" t="s">
        <v>1128</v>
      </c>
      <c r="B548" s="48" t="s">
        <v>1114</v>
      </c>
      <c r="C548" s="48"/>
      <c r="D548" s="48"/>
      <c r="E548" s="48"/>
      <c r="F548" s="77" t="s">
        <v>1129</v>
      </c>
      <c r="G548" s="56"/>
      <c r="H548" s="54">
        <f>COUNTIF(H549:H562,"x")</f>
        <v>9</v>
      </c>
      <c r="I548" s="54">
        <f t="shared" ref="I548:K548" si="99">COUNTIF(I549:I562,"x")</f>
        <v>3</v>
      </c>
      <c r="J548" s="54">
        <f t="shared" si="99"/>
        <v>2</v>
      </c>
      <c r="K548" s="54">
        <f t="shared" si="99"/>
        <v>0</v>
      </c>
      <c r="L548" s="91"/>
      <c r="M548" s="91"/>
      <c r="N548" s="91"/>
      <c r="O548" s="92"/>
      <c r="P548" s="54">
        <f>SUM(N549:N562)</f>
        <v>1175</v>
      </c>
      <c r="Q548" s="54">
        <f>COUNTA(N549:N562)*100</f>
        <v>1400</v>
      </c>
      <c r="R548" s="58">
        <f>P548/Q548</f>
        <v>0.8392857142857143</v>
      </c>
    </row>
    <row r="549" spans="1:18" ht="34" x14ac:dyDescent="0.15">
      <c r="A549" s="59" t="s">
        <v>1130</v>
      </c>
      <c r="B549" s="60" t="s">
        <v>1114</v>
      </c>
      <c r="C549" s="60" t="s">
        <v>48</v>
      </c>
      <c r="D549" s="60" t="s">
        <v>49</v>
      </c>
      <c r="E549" s="60" t="s">
        <v>50</v>
      </c>
      <c r="F549" s="74" t="s">
        <v>1131</v>
      </c>
      <c r="G549" s="62"/>
      <c r="H549" s="63" t="s">
        <v>52</v>
      </c>
      <c r="I549" s="63"/>
      <c r="J549" s="63"/>
      <c r="K549" s="63"/>
      <c r="L549" s="66"/>
      <c r="M549" s="66"/>
      <c r="N549" s="67">
        <f t="shared" si="94"/>
        <v>100</v>
      </c>
      <c r="O549" s="68" t="str">
        <f t="shared" si="97"/>
        <v/>
      </c>
      <c r="P549" s="69"/>
      <c r="Q549" s="69"/>
      <c r="R549" s="70"/>
    </row>
    <row r="550" spans="1:18" ht="34" x14ac:dyDescent="0.15">
      <c r="A550" s="59" t="s">
        <v>1132</v>
      </c>
      <c r="B550" s="60" t="s">
        <v>1114</v>
      </c>
      <c r="C550" s="60" t="s">
        <v>48</v>
      </c>
      <c r="D550" s="60" t="s">
        <v>49</v>
      </c>
      <c r="E550" s="60" t="s">
        <v>50</v>
      </c>
      <c r="F550" s="74" t="s">
        <v>1133</v>
      </c>
      <c r="G550" s="62"/>
      <c r="H550" s="63" t="s">
        <v>52</v>
      </c>
      <c r="I550" s="63"/>
      <c r="J550" s="63"/>
      <c r="K550" s="63"/>
      <c r="L550" s="66"/>
      <c r="M550" s="66"/>
      <c r="N550" s="67">
        <f t="shared" si="94"/>
        <v>100</v>
      </c>
      <c r="O550" s="68" t="str">
        <f t="shared" si="97"/>
        <v/>
      </c>
      <c r="P550" s="69"/>
      <c r="Q550" s="69"/>
      <c r="R550" s="70"/>
    </row>
    <row r="551" spans="1:18" ht="85" x14ac:dyDescent="0.15">
      <c r="A551" s="59" t="s">
        <v>1132</v>
      </c>
      <c r="B551" s="60" t="s">
        <v>1114</v>
      </c>
      <c r="C551" s="60" t="s">
        <v>48</v>
      </c>
      <c r="D551" s="60" t="s">
        <v>49</v>
      </c>
      <c r="E551" s="60" t="s">
        <v>50</v>
      </c>
      <c r="F551" s="74" t="s">
        <v>1134</v>
      </c>
      <c r="G551" s="62"/>
      <c r="H551" s="63" t="s">
        <v>52</v>
      </c>
      <c r="I551" s="63"/>
      <c r="J551" s="63"/>
      <c r="K551" s="63"/>
      <c r="L551" s="66"/>
      <c r="M551" s="66"/>
      <c r="N551" s="67">
        <f t="shared" si="94"/>
        <v>100</v>
      </c>
      <c r="O551" s="68" t="str">
        <f t="shared" si="97"/>
        <v/>
      </c>
      <c r="P551" s="69"/>
      <c r="Q551" s="69"/>
      <c r="R551" s="70"/>
    </row>
    <row r="552" spans="1:18" ht="85" x14ac:dyDescent="0.15">
      <c r="A552" s="59" t="s">
        <v>1135</v>
      </c>
      <c r="B552" s="60" t="s">
        <v>1114</v>
      </c>
      <c r="C552" s="84" t="s">
        <v>48</v>
      </c>
      <c r="D552" s="84" t="s">
        <v>49</v>
      </c>
      <c r="E552" s="84" t="s">
        <v>50</v>
      </c>
      <c r="F552" s="100" t="s">
        <v>1136</v>
      </c>
      <c r="G552" s="62"/>
      <c r="H552" s="63" t="s">
        <v>52</v>
      </c>
      <c r="I552" s="63"/>
      <c r="J552" s="63"/>
      <c r="K552" s="63"/>
      <c r="L552" s="66"/>
      <c r="M552" s="66"/>
      <c r="N552" s="67">
        <f t="shared" si="94"/>
        <v>100</v>
      </c>
      <c r="O552" s="68" t="str">
        <f t="shared" si="97"/>
        <v/>
      </c>
      <c r="P552" s="69"/>
      <c r="Q552" s="69"/>
      <c r="R552" s="70"/>
    </row>
    <row r="553" spans="1:18" ht="85" x14ac:dyDescent="0.15">
      <c r="A553" s="59" t="s">
        <v>1137</v>
      </c>
      <c r="B553" s="60" t="s">
        <v>1114</v>
      </c>
      <c r="C553" s="84" t="s">
        <v>48</v>
      </c>
      <c r="D553" s="84" t="s">
        <v>49</v>
      </c>
      <c r="E553" s="84" t="s">
        <v>50</v>
      </c>
      <c r="F553" s="100" t="s">
        <v>1138</v>
      </c>
      <c r="G553" s="62"/>
      <c r="H553" s="63" t="s">
        <v>52</v>
      </c>
      <c r="I553" s="63"/>
      <c r="J553" s="63"/>
      <c r="K553" s="63"/>
      <c r="L553" s="66"/>
      <c r="M553" s="66"/>
      <c r="N553" s="67">
        <f t="shared" si="94"/>
        <v>100</v>
      </c>
      <c r="O553" s="68" t="str">
        <f t="shared" si="97"/>
        <v/>
      </c>
      <c r="P553" s="69"/>
      <c r="Q553" s="69"/>
      <c r="R553" s="70"/>
    </row>
    <row r="554" spans="1:18" ht="51" x14ac:dyDescent="0.15">
      <c r="A554" s="59" t="s">
        <v>1139</v>
      </c>
      <c r="B554" s="60" t="s">
        <v>1114</v>
      </c>
      <c r="C554" s="84" t="s">
        <v>48</v>
      </c>
      <c r="D554" s="84" t="s">
        <v>49</v>
      </c>
      <c r="E554" s="84" t="s">
        <v>50</v>
      </c>
      <c r="F554" s="100" t="s">
        <v>1140</v>
      </c>
      <c r="G554" s="62"/>
      <c r="H554" s="63" t="s">
        <v>52</v>
      </c>
      <c r="I554" s="63"/>
      <c r="J554" s="63"/>
      <c r="K554" s="63"/>
      <c r="L554" s="66"/>
      <c r="M554" s="66"/>
      <c r="N554" s="67">
        <f t="shared" si="94"/>
        <v>100</v>
      </c>
      <c r="O554" s="68" t="str">
        <f t="shared" si="97"/>
        <v/>
      </c>
      <c r="P554" s="69"/>
      <c r="Q554" s="69"/>
      <c r="R554" s="70"/>
    </row>
    <row r="555" spans="1:18" ht="34" x14ac:dyDescent="0.15">
      <c r="A555" s="59" t="s">
        <v>1141</v>
      </c>
      <c r="B555" s="60" t="s">
        <v>1114</v>
      </c>
      <c r="C555" s="84" t="s">
        <v>48</v>
      </c>
      <c r="D555" s="84" t="s">
        <v>49</v>
      </c>
      <c r="E555" s="84" t="s">
        <v>50</v>
      </c>
      <c r="F555" s="100" t="s">
        <v>1142</v>
      </c>
      <c r="G555" s="62"/>
      <c r="H555" s="63" t="s">
        <v>52</v>
      </c>
      <c r="I555" s="63"/>
      <c r="J555" s="63"/>
      <c r="K555" s="63"/>
      <c r="L555" s="66"/>
      <c r="M555" s="66"/>
      <c r="N555" s="67">
        <f t="shared" si="94"/>
        <v>100</v>
      </c>
      <c r="O555" s="68" t="str">
        <f t="shared" si="97"/>
        <v/>
      </c>
      <c r="P555" s="69"/>
      <c r="Q555" s="69"/>
      <c r="R555" s="70"/>
    </row>
    <row r="556" spans="1:18" ht="51" x14ac:dyDescent="0.15">
      <c r="A556" s="59" t="s">
        <v>1143</v>
      </c>
      <c r="B556" s="60" t="s">
        <v>1114</v>
      </c>
      <c r="C556" s="84" t="s">
        <v>48</v>
      </c>
      <c r="D556" s="84" t="s">
        <v>49</v>
      </c>
      <c r="E556" s="84" t="s">
        <v>50</v>
      </c>
      <c r="F556" s="100" t="s">
        <v>1144</v>
      </c>
      <c r="G556" s="62"/>
      <c r="H556" s="64"/>
      <c r="I556" s="64"/>
      <c r="J556" s="63" t="s">
        <v>52</v>
      </c>
      <c r="K556" s="64"/>
      <c r="L556" s="66"/>
      <c r="M556" s="66"/>
      <c r="N556" s="67">
        <f t="shared" si="94"/>
        <v>25</v>
      </c>
      <c r="O556" s="68" t="str">
        <f t="shared" si="97"/>
        <v/>
      </c>
      <c r="P556" s="69"/>
      <c r="Q556" s="69"/>
      <c r="R556" s="70"/>
    </row>
    <row r="557" spans="1:18" ht="51" x14ac:dyDescent="0.15">
      <c r="A557" s="59" t="s">
        <v>1145</v>
      </c>
      <c r="B557" s="60" t="s">
        <v>1114</v>
      </c>
      <c r="C557" s="84"/>
      <c r="D557" s="84"/>
      <c r="E557" s="84" t="s">
        <v>50</v>
      </c>
      <c r="F557" s="100" t="s">
        <v>1146</v>
      </c>
      <c r="G557" s="62"/>
      <c r="H557" s="63"/>
      <c r="I557" s="63" t="s">
        <v>52</v>
      </c>
      <c r="J557" s="63"/>
      <c r="K557" s="63"/>
      <c r="L557" s="66"/>
      <c r="M557" s="66"/>
      <c r="N557" s="67">
        <f t="shared" si="94"/>
        <v>75</v>
      </c>
      <c r="O557" s="68" t="str">
        <f t="shared" si="97"/>
        <v/>
      </c>
      <c r="P557" s="69"/>
      <c r="Q557" s="69"/>
      <c r="R557" s="70"/>
    </row>
    <row r="558" spans="1:18" ht="34" x14ac:dyDescent="0.15">
      <c r="A558" s="59" t="s">
        <v>1147</v>
      </c>
      <c r="B558" s="60" t="s">
        <v>1114</v>
      </c>
      <c r="C558" s="84" t="s">
        <v>48</v>
      </c>
      <c r="D558" s="84" t="s">
        <v>49</v>
      </c>
      <c r="E558" s="84" t="s">
        <v>50</v>
      </c>
      <c r="F558" s="100" t="s">
        <v>1148</v>
      </c>
      <c r="G558" s="62"/>
      <c r="H558" s="63"/>
      <c r="I558" s="63" t="s">
        <v>52</v>
      </c>
      <c r="J558" s="63"/>
      <c r="K558" s="63"/>
      <c r="L558" s="66"/>
      <c r="M558" s="66"/>
      <c r="N558" s="67">
        <f t="shared" si="94"/>
        <v>75</v>
      </c>
      <c r="O558" s="68" t="str">
        <f t="shared" si="97"/>
        <v/>
      </c>
      <c r="P558" s="69"/>
      <c r="Q558" s="69"/>
      <c r="R558" s="70"/>
    </row>
    <row r="559" spans="1:18" ht="34" x14ac:dyDescent="0.15">
      <c r="A559" s="59" t="s">
        <v>1149</v>
      </c>
      <c r="B559" s="60" t="s">
        <v>1114</v>
      </c>
      <c r="C559" s="84" t="s">
        <v>48</v>
      </c>
      <c r="D559" s="84" t="s">
        <v>49</v>
      </c>
      <c r="E559" s="84" t="s">
        <v>50</v>
      </c>
      <c r="F559" s="100" t="s">
        <v>1150</v>
      </c>
      <c r="G559" s="62"/>
      <c r="H559" s="63"/>
      <c r="I559" s="63"/>
      <c r="J559" s="63" t="s">
        <v>52</v>
      </c>
      <c r="K559" s="63"/>
      <c r="L559" s="66"/>
      <c r="M559" s="66"/>
      <c r="N559" s="67">
        <f t="shared" si="94"/>
        <v>25</v>
      </c>
      <c r="O559" s="68" t="str">
        <f t="shared" si="97"/>
        <v/>
      </c>
      <c r="P559" s="69"/>
      <c r="Q559" s="69"/>
      <c r="R559" s="70"/>
    </row>
    <row r="560" spans="1:18" ht="34" x14ac:dyDescent="0.15">
      <c r="A560" s="59" t="s">
        <v>1151</v>
      </c>
      <c r="B560" s="60" t="s">
        <v>1114</v>
      </c>
      <c r="C560" s="84" t="s">
        <v>48</v>
      </c>
      <c r="D560" s="84" t="s">
        <v>49</v>
      </c>
      <c r="E560" s="84" t="s">
        <v>50</v>
      </c>
      <c r="F560" s="100" t="s">
        <v>1152</v>
      </c>
      <c r="G560" s="62"/>
      <c r="H560" s="63" t="s">
        <v>52</v>
      </c>
      <c r="I560" s="63"/>
      <c r="J560" s="63"/>
      <c r="K560" s="63"/>
      <c r="L560" s="66"/>
      <c r="M560" s="66"/>
      <c r="N560" s="67">
        <f t="shared" si="94"/>
        <v>100</v>
      </c>
      <c r="O560" s="68" t="str">
        <f t="shared" si="97"/>
        <v/>
      </c>
      <c r="P560" s="69"/>
      <c r="Q560" s="69"/>
      <c r="R560" s="70"/>
    </row>
    <row r="561" spans="1:18" ht="34" x14ac:dyDescent="0.15">
      <c r="A561" s="59" t="s">
        <v>1153</v>
      </c>
      <c r="B561" s="60" t="s">
        <v>1114</v>
      </c>
      <c r="C561" s="84" t="s">
        <v>48</v>
      </c>
      <c r="D561" s="84" t="s">
        <v>49</v>
      </c>
      <c r="E561" s="84" t="s">
        <v>50</v>
      </c>
      <c r="F561" s="100" t="s">
        <v>1154</v>
      </c>
      <c r="G561" s="62"/>
      <c r="H561" s="63" t="s">
        <v>52</v>
      </c>
      <c r="I561" s="63"/>
      <c r="J561" s="63"/>
      <c r="K561" s="63"/>
      <c r="L561" s="66"/>
      <c r="M561" s="66"/>
      <c r="N561" s="67">
        <f t="shared" si="94"/>
        <v>100</v>
      </c>
      <c r="O561" s="68" t="str">
        <f t="shared" si="97"/>
        <v/>
      </c>
      <c r="P561" s="69"/>
      <c r="Q561" s="69"/>
      <c r="R561" s="70"/>
    </row>
    <row r="562" spans="1:18" ht="34" x14ac:dyDescent="0.15">
      <c r="A562" s="59" t="s">
        <v>1155</v>
      </c>
      <c r="B562" s="60" t="s">
        <v>1114</v>
      </c>
      <c r="C562" s="84" t="s">
        <v>48</v>
      </c>
      <c r="D562" s="84" t="s">
        <v>49</v>
      </c>
      <c r="E562" s="84" t="s">
        <v>50</v>
      </c>
      <c r="F562" s="100" t="s">
        <v>1156</v>
      </c>
      <c r="G562" s="62"/>
      <c r="H562" s="63"/>
      <c r="I562" s="63" t="s">
        <v>52</v>
      </c>
      <c r="J562" s="63"/>
      <c r="K562" s="63"/>
      <c r="L562" s="66"/>
      <c r="M562" s="66"/>
      <c r="N562" s="67">
        <f t="shared" si="94"/>
        <v>75</v>
      </c>
      <c r="O562" s="68" t="str">
        <f t="shared" si="97"/>
        <v/>
      </c>
      <c r="P562" s="69"/>
      <c r="Q562" s="69"/>
      <c r="R562" s="70"/>
    </row>
    <row r="563" spans="1:18" ht="17" x14ac:dyDescent="0.15">
      <c r="A563" s="47" t="s">
        <v>1157</v>
      </c>
      <c r="B563" s="48" t="s">
        <v>1114</v>
      </c>
      <c r="C563" s="48"/>
      <c r="D563" s="48"/>
      <c r="E563" s="48"/>
      <c r="F563" s="77" t="s">
        <v>1158</v>
      </c>
      <c r="G563" s="56"/>
      <c r="H563" s="54">
        <f>COUNTIF(H564:H570,"x")</f>
        <v>3</v>
      </c>
      <c r="I563" s="54">
        <f t="shared" ref="I563:K563" si="100">COUNTIF(I564:I570,"x")</f>
        <v>1</v>
      </c>
      <c r="J563" s="54">
        <f t="shared" si="100"/>
        <v>1</v>
      </c>
      <c r="K563" s="54">
        <f t="shared" si="100"/>
        <v>2</v>
      </c>
      <c r="L563" s="91"/>
      <c r="M563" s="91"/>
      <c r="N563" s="91"/>
      <c r="O563" s="92"/>
      <c r="P563" s="54">
        <f>SUM(N564:N570)</f>
        <v>400</v>
      </c>
      <c r="Q563" s="54">
        <f>COUNTA(N564:N570)*100</f>
        <v>700</v>
      </c>
      <c r="R563" s="58">
        <f>P563/Q563</f>
        <v>0.5714285714285714</v>
      </c>
    </row>
    <row r="564" spans="1:18" ht="34" x14ac:dyDescent="0.15">
      <c r="A564" s="59" t="s">
        <v>1159</v>
      </c>
      <c r="B564" s="60" t="s">
        <v>1114</v>
      </c>
      <c r="C564" s="60" t="s">
        <v>48</v>
      </c>
      <c r="D564" s="60" t="s">
        <v>49</v>
      </c>
      <c r="E564" s="60" t="s">
        <v>50</v>
      </c>
      <c r="F564" s="74" t="s">
        <v>1160</v>
      </c>
      <c r="G564" s="62"/>
      <c r="H564" s="63" t="s">
        <v>52</v>
      </c>
      <c r="I564" s="63"/>
      <c r="J564" s="63"/>
      <c r="K564" s="63"/>
      <c r="L564" s="66"/>
      <c r="M564" s="66"/>
      <c r="N564" s="67">
        <f t="shared" si="94"/>
        <v>100</v>
      </c>
      <c r="O564" s="68" t="str">
        <f t="shared" si="97"/>
        <v/>
      </c>
      <c r="P564" s="69"/>
      <c r="Q564" s="69"/>
      <c r="R564" s="70"/>
    </row>
    <row r="565" spans="1:18" ht="51" x14ac:dyDescent="0.15">
      <c r="A565" s="59" t="s">
        <v>1161</v>
      </c>
      <c r="B565" s="60" t="s">
        <v>1114</v>
      </c>
      <c r="C565" s="60" t="s">
        <v>48</v>
      </c>
      <c r="D565" s="60" t="s">
        <v>49</v>
      </c>
      <c r="E565" s="60"/>
      <c r="F565" s="74" t="s">
        <v>1162</v>
      </c>
      <c r="G565" s="62"/>
      <c r="H565" s="63"/>
      <c r="I565" s="63"/>
      <c r="J565" s="63"/>
      <c r="K565" s="64" t="s">
        <v>52</v>
      </c>
      <c r="L565" s="66"/>
      <c r="M565" s="66"/>
      <c r="N565" s="67" t="str">
        <f t="shared" si="94"/>
        <v/>
      </c>
      <c r="O565" s="68"/>
      <c r="P565" s="69"/>
      <c r="Q565" s="69"/>
      <c r="R565" s="70"/>
    </row>
    <row r="566" spans="1:18" ht="34" x14ac:dyDescent="0.15">
      <c r="A566" s="59" t="s">
        <v>1163</v>
      </c>
      <c r="B566" s="60" t="s">
        <v>1114</v>
      </c>
      <c r="C566" s="60" t="s">
        <v>48</v>
      </c>
      <c r="D566" s="60" t="s">
        <v>49</v>
      </c>
      <c r="E566" s="60" t="s">
        <v>50</v>
      </c>
      <c r="F566" s="74" t="s">
        <v>1164</v>
      </c>
      <c r="G566" s="62"/>
      <c r="H566" s="63"/>
      <c r="I566" s="63"/>
      <c r="J566" s="64" t="s">
        <v>52</v>
      </c>
      <c r="K566" s="63"/>
      <c r="L566" s="66"/>
      <c r="M566" s="66"/>
      <c r="N566" s="67">
        <f t="shared" si="94"/>
        <v>25</v>
      </c>
      <c r="O566" s="68"/>
      <c r="P566" s="69"/>
      <c r="Q566" s="69"/>
      <c r="R566" s="70"/>
    </row>
    <row r="567" spans="1:18" ht="34" x14ac:dyDescent="0.15">
      <c r="A567" s="59" t="s">
        <v>1165</v>
      </c>
      <c r="B567" s="60" t="s">
        <v>1114</v>
      </c>
      <c r="C567" s="60"/>
      <c r="D567" s="60"/>
      <c r="E567" s="60" t="s">
        <v>50</v>
      </c>
      <c r="F567" s="74" t="s">
        <v>1166</v>
      </c>
      <c r="G567" s="62"/>
      <c r="H567" s="63"/>
      <c r="I567" s="64" t="s">
        <v>52</v>
      </c>
      <c r="J567" s="63"/>
      <c r="K567" s="63"/>
      <c r="L567" s="66"/>
      <c r="M567" s="66"/>
      <c r="N567" s="67">
        <f t="shared" si="94"/>
        <v>75</v>
      </c>
      <c r="O567" s="68"/>
      <c r="P567" s="69"/>
      <c r="Q567" s="69"/>
      <c r="R567" s="70"/>
    </row>
    <row r="568" spans="1:18" ht="51" x14ac:dyDescent="0.15">
      <c r="A568" s="59" t="s">
        <v>1167</v>
      </c>
      <c r="B568" s="60" t="s">
        <v>1114</v>
      </c>
      <c r="C568" s="60"/>
      <c r="D568" s="60"/>
      <c r="E568" s="60" t="s">
        <v>50</v>
      </c>
      <c r="F568" s="74" t="s">
        <v>1168</v>
      </c>
      <c r="G568" s="62"/>
      <c r="H568" s="63"/>
      <c r="I568" s="63"/>
      <c r="J568" s="63"/>
      <c r="K568" s="64" t="s">
        <v>52</v>
      </c>
      <c r="L568" s="66"/>
      <c r="M568" s="66"/>
      <c r="N568" s="67" t="str">
        <f t="shared" si="94"/>
        <v/>
      </c>
      <c r="O568" s="68"/>
      <c r="P568" s="69"/>
      <c r="Q568" s="69"/>
      <c r="R568" s="70"/>
    </row>
    <row r="569" spans="1:18" ht="51" x14ac:dyDescent="0.15">
      <c r="A569" s="59" t="s">
        <v>1169</v>
      </c>
      <c r="B569" s="60" t="s">
        <v>1114</v>
      </c>
      <c r="C569" s="60"/>
      <c r="D569" s="60"/>
      <c r="E569" s="60" t="s">
        <v>50</v>
      </c>
      <c r="F569" s="74" t="s">
        <v>1170</v>
      </c>
      <c r="G569" s="62"/>
      <c r="H569" s="63" t="s">
        <v>52</v>
      </c>
      <c r="I569" s="63"/>
      <c r="J569" s="63"/>
      <c r="K569" s="63"/>
      <c r="L569" s="66"/>
      <c r="M569" s="66"/>
      <c r="N569" s="67">
        <f t="shared" si="94"/>
        <v>100</v>
      </c>
      <c r="O569" s="68" t="str">
        <f t="shared" si="97"/>
        <v/>
      </c>
      <c r="P569" s="69"/>
      <c r="Q569" s="69"/>
      <c r="R569" s="70"/>
    </row>
    <row r="570" spans="1:18" ht="51" x14ac:dyDescent="0.15">
      <c r="A570" s="59" t="s">
        <v>1171</v>
      </c>
      <c r="B570" s="60" t="s">
        <v>1114</v>
      </c>
      <c r="C570" s="60"/>
      <c r="D570" s="60"/>
      <c r="E570" s="60" t="s">
        <v>50</v>
      </c>
      <c r="F570" s="74" t="s">
        <v>1172</v>
      </c>
      <c r="G570" s="62"/>
      <c r="H570" s="63" t="s">
        <v>52</v>
      </c>
      <c r="I570" s="63"/>
      <c r="J570" s="63"/>
      <c r="K570" s="63"/>
      <c r="L570" s="66"/>
      <c r="M570" s="66"/>
      <c r="N570" s="67">
        <f t="shared" si="94"/>
        <v>100</v>
      </c>
      <c r="O570" s="68" t="str">
        <f t="shared" si="97"/>
        <v/>
      </c>
      <c r="P570" s="69"/>
      <c r="Q570" s="69"/>
      <c r="R570" s="70"/>
    </row>
    <row r="572" spans="1:18" x14ac:dyDescent="0.2">
      <c r="O572" s="125" t="s">
        <v>1254</v>
      </c>
      <c r="P572" s="125"/>
      <c r="Q572" s="125"/>
      <c r="R572" s="125"/>
    </row>
  </sheetData>
  <sheetProtection algorithmName="SHA-512" hashValue="O44CuSFeRdB03sOsbHhLI++aU/dqkl//6pP9Cyt1btyrsz0XOoMGJGMfFyrfiZqipOB54StQP2/FtTjnsAgOFg==" saltValue="xnXjk649Ncqb8t5pZSNn5Q==" spinCount="100000" sheet="1" formatColumns="0" formatRows="0"/>
  <protectedRanges>
    <protectedRange sqref="H38:K39 H59:K59" name="Range1"/>
  </protectedRanges>
  <autoFilter ref="A3:R570" xr:uid="{F18A66B5-9809-194F-BE5D-DB97B4478615}"/>
  <mergeCells count="14">
    <mergeCell ref="O572:R572"/>
    <mergeCell ref="A1:F1"/>
    <mergeCell ref="H1:K2"/>
    <mergeCell ref="A2:A3"/>
    <mergeCell ref="B2:B3"/>
    <mergeCell ref="F2:F3"/>
    <mergeCell ref="G2:G3"/>
    <mergeCell ref="R2:R3"/>
    <mergeCell ref="L2:L3"/>
    <mergeCell ref="M2:M3"/>
    <mergeCell ref="N2:N3"/>
    <mergeCell ref="O2:O3"/>
    <mergeCell ref="P2:P3"/>
    <mergeCell ref="Q2:Q3"/>
  </mergeCells>
  <phoneticPr fontId="7" type="noConversion"/>
  <conditionalFormatting sqref="N1">
    <cfRule type="colorScale" priority="35">
      <colorScale>
        <cfvo type="min"/>
        <cfvo type="percentile" val="50"/>
        <cfvo type="max"/>
        <color rgb="FFFF6600"/>
        <color rgb="FFFFC000"/>
        <color rgb="FF92D050"/>
      </colorScale>
    </cfRule>
  </conditionalFormatting>
  <conditionalFormatting sqref="N104:N123">
    <cfRule type="colorScale" priority="4">
      <colorScale>
        <cfvo type="min"/>
        <cfvo type="percentile" val="50"/>
        <cfvo type="max"/>
        <color rgb="FFFF6600"/>
        <color rgb="FFFFC000"/>
        <color rgb="FF92D050"/>
      </colorScale>
    </cfRule>
  </conditionalFormatting>
  <conditionalFormatting sqref="N125:N131">
    <cfRule type="colorScale" priority="2">
      <colorScale>
        <cfvo type="min"/>
        <cfvo type="percentile" val="50"/>
        <cfvo type="max"/>
        <color rgb="FFFF6600"/>
        <color rgb="FFFFC000"/>
        <color rgb="FF92D050"/>
      </colorScale>
    </cfRule>
  </conditionalFormatting>
  <conditionalFormatting sqref="N281:N290 N292:N303">
    <cfRule type="colorScale" priority="3">
      <colorScale>
        <cfvo type="min"/>
        <cfvo type="percentile" val="50"/>
        <cfvo type="max"/>
        <color rgb="FFFF6600"/>
        <color rgb="FFFFC000"/>
        <color rgb="FF92D050"/>
      </colorScale>
    </cfRule>
  </conditionalFormatting>
  <conditionalFormatting sqref="N498:N502">
    <cfRule type="colorScale" priority="1">
      <colorScale>
        <cfvo type="min"/>
        <cfvo type="percentile" val="50"/>
        <cfvo type="max"/>
        <color rgb="FFFF6600"/>
        <color rgb="FFFFC000"/>
        <color rgb="FF92D050"/>
      </colorScale>
    </cfRule>
  </conditionalFormatting>
  <conditionalFormatting sqref="N549:N562 N4:N7 N2 N525:N540 N518:N523 N514:N516 N480:N493 N329:N331 N323:N327 N321 N314:N318 N312 N305:N310 N267:N269 N246:N255 N186:N192 N174:N184 N166:N172 N161:N164 N156:N159 N151:N154 N81:N100 N61:N66 N9:N12 N257:N258 N68:N71 N14:N23 N25:N37 N41:N54 N56:N58 N73:N79 N134:N149 N194:N198 N202:N204 N206 N208 N210 N236:N243 N230:N234 N226:N228 N218:N224 N213:N216 N260 N263:N265 N271:N278 N333:N349 N352:N356 N358:N360 N362:N371 N373 N376 N378:N387 N389:N397 N399:N404 N406:N410 N412:N413 N416:N421 N423:N428 N430:N436 N439:N447 N449:N452 N454:N456 N458 N460:N461 N463:N464 N466:N469 N471:N476 N495:N496 N504:N511 N543:N547 N564:N1048576">
    <cfRule type="colorScale" priority="36">
      <colorScale>
        <cfvo type="min"/>
        <cfvo type="percentile" val="50"/>
        <cfvo type="max"/>
        <color rgb="FFFF6600"/>
        <color rgb="FFFFC000"/>
        <color rgb="FF92D050"/>
      </colorScale>
    </cfRule>
  </conditionalFormatting>
  <dataValidations disablePrompts="1" count="2">
    <dataValidation allowBlank="1" showInputMessage="1" showErrorMessage="1" prompt="Describe the nature of any minor or major nonconformance  and any reference document to support the finding" sqref="L2:L3" xr:uid="{9B3284FE-538D-D443-AE14-9CFEF8D25E6A}"/>
    <dataValidation allowBlank="1" showInputMessage="1" showErrorMessage="1" prompt="An OFI may be an improvement to the management system or something that could prevent future problems **." sqref="M2:M3" xr:uid="{78F64CD5-43CE-2641-9A38-BA69EA9A6846}"/>
  </dataValidations>
  <pageMargins left="0.23622047244094491" right="0.23622047244094491" top="0.74803149606299213" bottom="0.74803149606299213" header="0.31496062992125984" footer="0.31496062992125984"/>
  <pageSetup paperSize="8" scale="69" orientation="landscape" r:id="rId1"/>
  <colBreaks count="1" manualBreakCount="1">
    <brk id="13" max="514"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60F55-15F8-9A40-AC36-0D933EAFB4F3}">
  <sheetPr>
    <tabColor theme="0"/>
  </sheetPr>
  <dimension ref="A1:K80"/>
  <sheetViews>
    <sheetView showGridLines="0" tabSelected="1" zoomScaleNormal="100" workbookViewId="0">
      <pane xSplit="10" ySplit="3" topLeftCell="K4" activePane="bottomRight" state="frozen"/>
      <selection pane="topRight" activeCell="K1" sqref="K1"/>
      <selection pane="bottomLeft" activeCell="A4" sqref="A4"/>
      <selection pane="bottomRight" activeCell="G81" sqref="G81"/>
    </sheetView>
  </sheetViews>
  <sheetFormatPr baseColWidth="10" defaultColWidth="8.83203125" defaultRowHeight="16" x14ac:dyDescent="0.2"/>
  <cols>
    <col min="1" max="1" width="12.33203125" style="2" bestFit="1" customWidth="1"/>
    <col min="2" max="2" width="38.6640625" style="3" customWidth="1"/>
    <col min="3" max="3" width="41.1640625" style="3" customWidth="1"/>
    <col min="4" max="4" width="16.1640625" style="4" bestFit="1" customWidth="1"/>
    <col min="5" max="5" width="14.33203125" style="5" customWidth="1"/>
    <col min="6" max="7" width="13.83203125" style="5" bestFit="1" customWidth="1"/>
    <col min="8" max="8" width="9" style="5" bestFit="1" customWidth="1"/>
    <col min="9" max="9" width="16.5" style="6" customWidth="1"/>
    <col min="10" max="10" width="8.83203125" style="6"/>
    <col min="11" max="11" width="8.83203125" style="7"/>
    <col min="12" max="18" width="20.33203125" style="4" customWidth="1"/>
    <col min="19" max="16384" width="8.83203125" style="4"/>
  </cols>
  <sheetData>
    <row r="1" spans="1:10" ht="40" customHeight="1" x14ac:dyDescent="0.2"/>
    <row r="2" spans="1:10" x14ac:dyDescent="0.2">
      <c r="A2" s="8"/>
      <c r="B2" s="9"/>
      <c r="C2" s="9"/>
      <c r="D2" s="10"/>
      <c r="E2" s="143" t="s">
        <v>10</v>
      </c>
      <c r="F2" s="143"/>
      <c r="G2" s="143"/>
      <c r="H2" s="143"/>
      <c r="I2" s="11"/>
      <c r="J2" s="11"/>
    </row>
    <row r="3" spans="1:10" s="21" customFormat="1" ht="17" x14ac:dyDescent="0.2">
      <c r="A3" s="12" t="s">
        <v>27</v>
      </c>
      <c r="B3" s="13" t="s">
        <v>1173</v>
      </c>
      <c r="C3" s="14" t="s">
        <v>1174</v>
      </c>
      <c r="D3" s="15" t="s">
        <v>1175</v>
      </c>
      <c r="E3" s="16" t="s">
        <v>15</v>
      </c>
      <c r="F3" s="17" t="s">
        <v>21</v>
      </c>
      <c r="G3" s="18" t="s">
        <v>24</v>
      </c>
      <c r="H3" s="19" t="s">
        <v>18</v>
      </c>
      <c r="I3" s="20" t="s">
        <v>1176</v>
      </c>
      <c r="J3" s="20" t="s">
        <v>1177</v>
      </c>
    </row>
    <row r="4" spans="1:10" ht="34" x14ac:dyDescent="0.2">
      <c r="A4" s="22" t="s">
        <v>45</v>
      </c>
      <c r="B4" s="23" t="str">
        <f>IFERROR(VLOOKUP(A4,'ISO Integrated Audit Checklist'!A4:F570,6,0),"")</f>
        <v>Understanding the organization and its context</v>
      </c>
      <c r="C4" s="23" t="s">
        <v>1178</v>
      </c>
      <c r="D4" s="24" t="str">
        <f>IFERROR(VLOOKUP(A4,'ISO Integrated Audit Checklist'!A4:R570,2,0),"")</f>
        <v>4. Context</v>
      </c>
      <c r="E4" s="25">
        <f>IFERROR(VLOOKUP(A4,'ISO Integrated Audit Checklist'!A4:R570,8,0),"")</f>
        <v>0</v>
      </c>
      <c r="F4" s="25">
        <f>IFERROR(VLOOKUP(A4,'ISO Integrated Audit Checklist'!A4:R570,9,0),"")</f>
        <v>2</v>
      </c>
      <c r="G4" s="25">
        <f>IFERROR(VLOOKUP(A4,'ISO Integrated Audit Checklist'!A4:R570,10,0),"")</f>
        <v>0</v>
      </c>
      <c r="H4" s="25">
        <f>IFERROR(VLOOKUP(A4,'ISO Integrated Audit Checklist'!A4:R570,11,0),"")</f>
        <v>0</v>
      </c>
      <c r="I4" s="26">
        <f>IFERROR(VLOOKUP(A4,'ISO Integrated Audit Checklist'!A4:R570,18,0),"")</f>
        <v>0.75</v>
      </c>
      <c r="J4" s="27">
        <f t="shared" ref="J4:J43" si="0">IF(I4&lt;&gt;"",1,"")</f>
        <v>1</v>
      </c>
    </row>
    <row r="5" spans="1:10" ht="51" x14ac:dyDescent="0.2">
      <c r="A5" s="22" t="s">
        <v>55</v>
      </c>
      <c r="B5" s="23" t="str">
        <f>IFERROR(VLOOKUP(A5,'ISO Integrated Audit Checklist'!A5:F571,6,0),"")</f>
        <v>Understanding the needs and expectation of workers and other interested parties</v>
      </c>
      <c r="C5" s="23" t="s">
        <v>1179</v>
      </c>
      <c r="D5" s="24" t="str">
        <f>IFERROR(VLOOKUP(A5,'ISO Integrated Audit Checklist'!A5:R571,2,0),"")</f>
        <v>4. Context</v>
      </c>
      <c r="E5" s="25">
        <f>IFERROR(VLOOKUP(A5,'ISO Integrated Audit Checklist'!A5:R571,8,0),"")</f>
        <v>1</v>
      </c>
      <c r="F5" s="25">
        <f>IFERROR(VLOOKUP(A5,'ISO Integrated Audit Checklist'!A5:R571,9,0),"")</f>
        <v>1</v>
      </c>
      <c r="G5" s="25">
        <f>IFERROR(VLOOKUP(A5,'ISO Integrated Audit Checklist'!A5:R571,10,0),"")</f>
        <v>2</v>
      </c>
      <c r="H5" s="25">
        <f>IFERROR(VLOOKUP(A5,'ISO Integrated Audit Checklist'!A5:R571,11,0),"")</f>
        <v>0</v>
      </c>
      <c r="I5" s="26">
        <f>IFERROR(VLOOKUP(A5,'ISO Integrated Audit Checklist'!A5:R571,18,0),"")</f>
        <v>0.5625</v>
      </c>
      <c r="J5" s="28">
        <f t="shared" si="0"/>
        <v>1</v>
      </c>
    </row>
    <row r="6" spans="1:10" ht="34" x14ac:dyDescent="0.2">
      <c r="A6" s="22" t="s">
        <v>65</v>
      </c>
      <c r="B6" s="23" t="str">
        <f>IFERROR(VLOOKUP(A6,'ISO Integrated Audit Checklist'!A6:F572,6,0),"")</f>
        <v>Determining the scope of the management system</v>
      </c>
      <c r="C6" s="23" t="s">
        <v>1180</v>
      </c>
      <c r="D6" s="24" t="str">
        <f>IFERROR(VLOOKUP(A6,'ISO Integrated Audit Checklist'!A6:R572,2,0),"")</f>
        <v>4. Context</v>
      </c>
      <c r="E6" s="25">
        <f>IFERROR(VLOOKUP(A6,'ISO Integrated Audit Checklist'!A6:R572,8,0),"")</f>
        <v>6</v>
      </c>
      <c r="F6" s="25">
        <f>IFERROR(VLOOKUP(A6,'ISO Integrated Audit Checklist'!A6:R572,9,0),"")</f>
        <v>2</v>
      </c>
      <c r="G6" s="25">
        <f>IFERROR(VLOOKUP(A6,'ISO Integrated Audit Checklist'!A6:R572,10,0),"")</f>
        <v>3</v>
      </c>
      <c r="H6" s="25">
        <f>IFERROR(VLOOKUP(A6,'ISO Integrated Audit Checklist'!A6:R572,11,0),"")</f>
        <v>0</v>
      </c>
      <c r="I6" s="26">
        <f>IFERROR(VLOOKUP(A6,'ISO Integrated Audit Checklist'!A6:R572,18,0),"")</f>
        <v>0.72499999999999998</v>
      </c>
      <c r="J6" s="28">
        <f t="shared" si="0"/>
        <v>1</v>
      </c>
    </row>
    <row r="7" spans="1:10" ht="17" x14ac:dyDescent="0.2">
      <c r="A7" s="22" t="s">
        <v>87</v>
      </c>
      <c r="B7" s="23" t="str">
        <f>IFERROR(VLOOKUP(A7,'ISO Integrated Audit Checklist'!A7:F573,6,0),"")</f>
        <v>QEHS Management System</v>
      </c>
      <c r="C7" s="23" t="s">
        <v>1181</v>
      </c>
      <c r="D7" s="24" t="str">
        <f>IFERROR(VLOOKUP(A7,'ISO Integrated Audit Checklist'!A7:R573,2,0),"")</f>
        <v>4. Context</v>
      </c>
      <c r="E7" s="25">
        <f>IFERROR(VLOOKUP(A7,'ISO Integrated Audit Checklist'!A7:R573,8,0),"")</f>
        <v>7</v>
      </c>
      <c r="F7" s="25">
        <f>IFERROR(VLOOKUP(A7,'ISO Integrated Audit Checklist'!A7:R573,9,0),"")</f>
        <v>3</v>
      </c>
      <c r="G7" s="25">
        <f>IFERROR(VLOOKUP(A7,'ISO Integrated Audit Checklist'!A7:R573,10,0),"")</f>
        <v>3</v>
      </c>
      <c r="H7" s="25">
        <f>IFERROR(VLOOKUP(A7,'ISO Integrated Audit Checklist'!A7:R573,11,0),"")</f>
        <v>0</v>
      </c>
      <c r="I7" s="26">
        <f>IFERROR(VLOOKUP(A7,'ISO Integrated Audit Checklist'!A7:R573,18,0),"")</f>
        <v>0.76923076923076927</v>
      </c>
      <c r="J7" s="28">
        <f t="shared" si="0"/>
        <v>1</v>
      </c>
    </row>
    <row r="8" spans="1:10" ht="17" x14ac:dyDescent="0.2">
      <c r="A8" s="22" t="s">
        <v>119</v>
      </c>
      <c r="B8" s="23" t="str">
        <f>IFERROR(VLOOKUP(A8,'ISO Integrated Audit Checklist'!A8:F574,6,0),"")</f>
        <v>General</v>
      </c>
      <c r="C8" s="23" t="s">
        <v>1182</v>
      </c>
      <c r="D8" s="24" t="str">
        <f>IFERROR(VLOOKUP(A8,'ISO Integrated Audit Checklist'!A8:R574,2,0),"")</f>
        <v>5. Leadership</v>
      </c>
      <c r="E8" s="25">
        <f>IFERROR(VLOOKUP(A8,'ISO Integrated Audit Checklist'!A8:R574,8,0),"")</f>
        <v>3</v>
      </c>
      <c r="F8" s="25">
        <f>IFERROR(VLOOKUP(A8,'ISO Integrated Audit Checklist'!A8:R574,9,0),"")</f>
        <v>4</v>
      </c>
      <c r="G8" s="25">
        <f>IFERROR(VLOOKUP(A8,'ISO Integrated Audit Checklist'!A8:R574,10,0),"")</f>
        <v>7</v>
      </c>
      <c r="H8" s="25">
        <f>IFERROR(VLOOKUP(A8,'ISO Integrated Audit Checklist'!A8:R574,11,0),"")</f>
        <v>0</v>
      </c>
      <c r="I8" s="26">
        <f>IFERROR(VLOOKUP(A8,'ISO Integrated Audit Checklist'!A8:R574,18,0),"")</f>
        <v>0.5535714285714286</v>
      </c>
      <c r="J8" s="28">
        <f t="shared" si="0"/>
        <v>1</v>
      </c>
    </row>
    <row r="9" spans="1:10" ht="17" x14ac:dyDescent="0.2">
      <c r="A9" s="22" t="s">
        <v>149</v>
      </c>
      <c r="B9" s="23" t="str">
        <f>IFERROR(VLOOKUP(A9,'ISO Integrated Audit Checklist'!A9:F575,6,0),"")</f>
        <v>Customer Focus</v>
      </c>
      <c r="C9" s="23" t="s">
        <v>1183</v>
      </c>
      <c r="D9" s="24" t="str">
        <f>IFERROR(VLOOKUP(A9,'ISO Integrated Audit Checklist'!A9:R575,2,0),"")</f>
        <v>5. Leadership</v>
      </c>
      <c r="E9" s="25">
        <f>IFERROR(VLOOKUP(A9,'ISO Integrated Audit Checklist'!A9:R575,8,0),"")</f>
        <v>2</v>
      </c>
      <c r="F9" s="25">
        <f>IFERROR(VLOOKUP(A9,'ISO Integrated Audit Checklist'!A9:R575,9,0),"")</f>
        <v>0</v>
      </c>
      <c r="G9" s="25">
        <f>IFERROR(VLOOKUP(A9,'ISO Integrated Audit Checklist'!A9:R575,10,0),"")</f>
        <v>1</v>
      </c>
      <c r="H9" s="25">
        <f>IFERROR(VLOOKUP(A9,'ISO Integrated Audit Checklist'!A9:R575,11,0),"")</f>
        <v>0</v>
      </c>
      <c r="I9" s="26">
        <f>IFERROR(VLOOKUP(A9,'ISO Integrated Audit Checklist'!A9:R575,18,0),"")</f>
        <v>0.75</v>
      </c>
      <c r="J9" s="28">
        <f t="shared" si="0"/>
        <v>1</v>
      </c>
    </row>
    <row r="10" spans="1:10" ht="17" x14ac:dyDescent="0.2">
      <c r="A10" s="22" t="s">
        <v>159</v>
      </c>
      <c r="B10" s="23" t="str">
        <f>IFERROR(VLOOKUP(A10,'ISO Integrated Audit Checklist'!A10:F576,6,0),"")</f>
        <v>Developing the Policy</v>
      </c>
      <c r="C10" s="23" t="s">
        <v>1184</v>
      </c>
      <c r="D10" s="24" t="str">
        <f>IFERROR(VLOOKUP(A10,'ISO Integrated Audit Checklist'!A10:R576,2,0),"")</f>
        <v>5. Leadership</v>
      </c>
      <c r="E10" s="25">
        <f>IFERROR(VLOOKUP(A10,'ISO Integrated Audit Checklist'!A10:R576,8,0),"")</f>
        <v>6</v>
      </c>
      <c r="F10" s="25">
        <f>IFERROR(VLOOKUP(A10,'ISO Integrated Audit Checklist'!A10:R576,9,0),"")</f>
        <v>0</v>
      </c>
      <c r="G10" s="25">
        <f>IFERROR(VLOOKUP(A10,'ISO Integrated Audit Checklist'!A10:R576,10,0),"")</f>
        <v>0</v>
      </c>
      <c r="H10" s="25">
        <f>IFERROR(VLOOKUP(A10,'ISO Integrated Audit Checklist'!A10:R576,11,0),"")</f>
        <v>1</v>
      </c>
      <c r="I10" s="26">
        <f>IFERROR(VLOOKUP(A10,'ISO Integrated Audit Checklist'!A10:R576,18,0),"")</f>
        <v>1</v>
      </c>
      <c r="J10" s="28">
        <f t="shared" si="0"/>
        <v>1</v>
      </c>
    </row>
    <row r="11" spans="1:10" ht="17" x14ac:dyDescent="0.2">
      <c r="A11" s="22" t="s">
        <v>173</v>
      </c>
      <c r="B11" s="23" t="str">
        <f>IFERROR(VLOOKUP(A11,'ISO Integrated Audit Checklist'!A11:F577,6,0),"")</f>
        <v>Communicating the Policy</v>
      </c>
      <c r="C11" s="23" t="s">
        <v>1185</v>
      </c>
      <c r="D11" s="24" t="str">
        <f>IFERROR(VLOOKUP(A11,'ISO Integrated Audit Checklist'!A11:R577,2,0),"")</f>
        <v>5. Leadership</v>
      </c>
      <c r="E11" s="25">
        <f>IFERROR(VLOOKUP(A11,'ISO Integrated Audit Checklist'!A11:R577,8,0),"")</f>
        <v>0</v>
      </c>
      <c r="F11" s="25">
        <f>IFERROR(VLOOKUP(A11,'ISO Integrated Audit Checklist'!A11:R577,9,0),"")</f>
        <v>3</v>
      </c>
      <c r="G11" s="25">
        <f>IFERROR(VLOOKUP(A11,'ISO Integrated Audit Checklist'!A11:R577,10,0),"")</f>
        <v>1</v>
      </c>
      <c r="H11" s="25">
        <f>IFERROR(VLOOKUP(A11,'ISO Integrated Audit Checklist'!A11:R577,11,0),"")</f>
        <v>0</v>
      </c>
      <c r="I11" s="26">
        <f>IFERROR(VLOOKUP(A11,'ISO Integrated Audit Checklist'!A11:R577,18,0),"")</f>
        <v>0.625</v>
      </c>
      <c r="J11" s="28">
        <f t="shared" si="0"/>
        <v>1</v>
      </c>
    </row>
    <row r="12" spans="1:10" ht="34" x14ac:dyDescent="0.2">
      <c r="A12" s="22" t="s">
        <v>183</v>
      </c>
      <c r="B12" s="23" t="str">
        <f>IFERROR(VLOOKUP(A12,'ISO Integrated Audit Checklist'!A12:F578,6,0),"")</f>
        <v>Organizational Roles, Responsibilities and Authorities</v>
      </c>
      <c r="C12" s="23" t="s">
        <v>1186</v>
      </c>
      <c r="D12" s="24" t="str">
        <f>IFERROR(VLOOKUP(A12,'ISO Integrated Audit Checklist'!A12:R578,2,0),"")</f>
        <v>5. Leadership</v>
      </c>
      <c r="E12" s="25">
        <f>IFERROR(VLOOKUP(A12,'ISO Integrated Audit Checklist'!A12:R578,8,0),"")</f>
        <v>5</v>
      </c>
      <c r="F12" s="25">
        <f>IFERROR(VLOOKUP(A12,'ISO Integrated Audit Checklist'!A12:R578,9,0),"")</f>
        <v>1</v>
      </c>
      <c r="G12" s="25">
        <f>IFERROR(VLOOKUP(A12,'ISO Integrated Audit Checklist'!A12:R578,10,0),"")</f>
        <v>1</v>
      </c>
      <c r="H12" s="25">
        <f>IFERROR(VLOOKUP(A12,'ISO Integrated Audit Checklist'!A12:R578,11,0),"")</f>
        <v>0</v>
      </c>
      <c r="I12" s="26">
        <f>IFERROR(VLOOKUP(A12,'ISO Integrated Audit Checklist'!A12:R578,18,0),"")</f>
        <v>0.8571428571428571</v>
      </c>
      <c r="J12" s="28">
        <f t="shared" si="0"/>
        <v>1</v>
      </c>
    </row>
    <row r="13" spans="1:10" ht="34" x14ac:dyDescent="0.2">
      <c r="A13" s="22" t="s">
        <v>199</v>
      </c>
      <c r="B13" s="23" t="str">
        <f>IFERROR(VLOOKUP(A13,'ISO Integrated Audit Checklist'!A13:F579,6,0),"")</f>
        <v>Consultation and Participation of Workers and Contractors</v>
      </c>
      <c r="C13" s="23" t="s">
        <v>1187</v>
      </c>
      <c r="D13" s="24" t="str">
        <f>IFERROR(VLOOKUP(A13,'ISO Integrated Audit Checklist'!A13:R579,2,0),"")</f>
        <v>5. Leadership</v>
      </c>
      <c r="E13" s="25">
        <f>IFERROR(VLOOKUP(A13,'ISO Integrated Audit Checklist'!A13:R579,8,0),"")</f>
        <v>14</v>
      </c>
      <c r="F13" s="25">
        <f>IFERROR(VLOOKUP(A13,'ISO Integrated Audit Checklist'!A13:R579,9,0),"")</f>
        <v>3</v>
      </c>
      <c r="G13" s="25">
        <f>IFERROR(VLOOKUP(A13,'ISO Integrated Audit Checklist'!A13:R579,10,0),"")</f>
        <v>3</v>
      </c>
      <c r="H13" s="25">
        <f>IFERROR(VLOOKUP(A13,'ISO Integrated Audit Checklist'!A13:R579,11,0),"")</f>
        <v>0</v>
      </c>
      <c r="I13" s="26">
        <f>IFERROR(VLOOKUP(A13,'ISO Integrated Audit Checklist'!A13:R579,18,0),"")</f>
        <v>0.85</v>
      </c>
      <c r="J13" s="28">
        <f t="shared" si="0"/>
        <v>1</v>
      </c>
    </row>
    <row r="14" spans="1:10" ht="34" x14ac:dyDescent="0.2">
      <c r="A14" s="22" t="s">
        <v>243</v>
      </c>
      <c r="B14" s="23" t="str">
        <f>IFERROR(VLOOKUP(A14,'ISO Integrated Audit Checklist'!A14:F580,6,0),"")</f>
        <v>Actions to Address Risks and Opportunities</v>
      </c>
      <c r="C14" s="23" t="s">
        <v>1188</v>
      </c>
      <c r="D14" s="24" t="str">
        <f>IFERROR(VLOOKUP(A14,'ISO Integrated Audit Checklist'!A14:R580,2,0),"")</f>
        <v>6. Planning</v>
      </c>
      <c r="E14" s="25">
        <f>IFERROR(VLOOKUP(A14,'ISO Integrated Audit Checklist'!A14:R580,8,0),"")</f>
        <v>17</v>
      </c>
      <c r="F14" s="25">
        <f>IFERROR(VLOOKUP(A14,'ISO Integrated Audit Checklist'!A14:R580,9,0),"")</f>
        <v>2</v>
      </c>
      <c r="G14" s="25">
        <f>IFERROR(VLOOKUP(A14,'ISO Integrated Audit Checklist'!A14:R580,10,0),"")</f>
        <v>1</v>
      </c>
      <c r="H14" s="25">
        <f>IFERROR(VLOOKUP(A14,'ISO Integrated Audit Checklist'!A14:R580,11,0),"")</f>
        <v>0</v>
      </c>
      <c r="I14" s="26">
        <f>IFERROR(VLOOKUP(A14,'ISO Integrated Audit Checklist'!A14:R580,18,0),"")</f>
        <v>0.9375</v>
      </c>
      <c r="J14" s="28">
        <f t="shared" si="0"/>
        <v>1</v>
      </c>
    </row>
    <row r="15" spans="1:10" ht="17" x14ac:dyDescent="0.2">
      <c r="A15" s="22" t="s">
        <v>283</v>
      </c>
      <c r="B15" s="23" t="str">
        <f>IFERROR(VLOOKUP(A15,'ISO Integrated Audit Checklist'!A15:F581,6,0),"")</f>
        <v>Environmental Aspects</v>
      </c>
      <c r="C15" s="23" t="s">
        <v>1189</v>
      </c>
      <c r="D15" s="24" t="str">
        <f>IFERROR(VLOOKUP(A15,'ISO Integrated Audit Checklist'!A15:R581,2,0),"")</f>
        <v>6. Planning</v>
      </c>
      <c r="E15" s="25">
        <f>IFERROR(VLOOKUP(A15,'ISO Integrated Audit Checklist'!A15:R581,8,0),"")</f>
        <v>4</v>
      </c>
      <c r="F15" s="25">
        <f>IFERROR(VLOOKUP(A15,'ISO Integrated Audit Checklist'!A15:R581,9,0),"")</f>
        <v>3</v>
      </c>
      <c r="G15" s="25">
        <f>IFERROR(VLOOKUP(A15,'ISO Integrated Audit Checklist'!A15:R581,10,0),"")</f>
        <v>0</v>
      </c>
      <c r="H15" s="25">
        <f>IFERROR(VLOOKUP(A15,'ISO Integrated Audit Checklist'!A15:R581,11,0),"")</f>
        <v>0</v>
      </c>
      <c r="I15" s="26">
        <f>IFERROR(VLOOKUP(A15,'ISO Integrated Audit Checklist'!A15:R581,18,0),"")</f>
        <v>0.8928571428571429</v>
      </c>
      <c r="J15" s="28">
        <f t="shared" si="0"/>
        <v>1</v>
      </c>
    </row>
    <row r="16" spans="1:10" ht="17" x14ac:dyDescent="0.2">
      <c r="A16" s="22" t="s">
        <v>301</v>
      </c>
      <c r="B16" s="23" t="str">
        <f>IFERROR(VLOOKUP(A16,'ISO Integrated Audit Checklist'!A16:F582,6,0),"")</f>
        <v>Hazard identification</v>
      </c>
      <c r="C16" s="23" t="s">
        <v>1190</v>
      </c>
      <c r="D16" s="24" t="str">
        <f>IFERROR(VLOOKUP(A16,'ISO Integrated Audit Checklist'!A16:R582,2,0),"")</f>
        <v>6. Planning</v>
      </c>
      <c r="E16" s="25">
        <f>IFERROR(VLOOKUP(A16,'ISO Integrated Audit Checklist'!A16:R582,8,0),"")</f>
        <v>14</v>
      </c>
      <c r="F16" s="25">
        <f>IFERROR(VLOOKUP(A16,'ISO Integrated Audit Checklist'!A16:R582,9,0),"")</f>
        <v>0</v>
      </c>
      <c r="G16" s="25">
        <f>IFERROR(VLOOKUP(A16,'ISO Integrated Audit Checklist'!A16:R582,10,0),"")</f>
        <v>2</v>
      </c>
      <c r="H16" s="25">
        <f>IFERROR(VLOOKUP(A16,'ISO Integrated Audit Checklist'!A16:R582,11,0),"")</f>
        <v>0</v>
      </c>
      <c r="I16" s="26">
        <f>IFERROR(VLOOKUP(A16,'ISO Integrated Audit Checklist'!A16:R582,18,0),"")</f>
        <v>0.90625</v>
      </c>
      <c r="J16" s="28">
        <f t="shared" si="0"/>
        <v>1</v>
      </c>
    </row>
    <row r="17" spans="1:10" ht="34" x14ac:dyDescent="0.2">
      <c r="A17" s="22" t="s">
        <v>335</v>
      </c>
      <c r="B17" s="23" t="str">
        <f>IFERROR(VLOOKUP(A17,'ISO Integrated Audit Checklist'!A17:F583,6,0),"")</f>
        <v>Assessment of OH&amp;S risks and other risks to the QEHS management system</v>
      </c>
      <c r="C17" s="23" t="s">
        <v>1191</v>
      </c>
      <c r="D17" s="24" t="str">
        <f>IFERROR(VLOOKUP(A17,'ISO Integrated Audit Checklist'!A17:R583,2,0),"")</f>
        <v>6. Planning</v>
      </c>
      <c r="E17" s="25">
        <f>IFERROR(VLOOKUP(A17,'ISO Integrated Audit Checklist'!A17:R583,8,0),"")</f>
        <v>4</v>
      </c>
      <c r="F17" s="25">
        <f>IFERROR(VLOOKUP(A17,'ISO Integrated Audit Checklist'!A17:R583,9,0),"")</f>
        <v>0</v>
      </c>
      <c r="G17" s="25">
        <f>IFERROR(VLOOKUP(A17,'ISO Integrated Audit Checklist'!A17:R583,10,0),"")</f>
        <v>0</v>
      </c>
      <c r="H17" s="25">
        <f>IFERROR(VLOOKUP(A17,'ISO Integrated Audit Checklist'!A17:R583,11,0),"")</f>
        <v>0</v>
      </c>
      <c r="I17" s="26">
        <f>IFERROR(VLOOKUP(A17,'ISO Integrated Audit Checklist'!A17:R583,18,0),"")</f>
        <v>1</v>
      </c>
      <c r="J17" s="28">
        <f t="shared" si="0"/>
        <v>1</v>
      </c>
    </row>
    <row r="18" spans="1:10" ht="51" x14ac:dyDescent="0.2">
      <c r="A18" s="22" t="s">
        <v>345</v>
      </c>
      <c r="B18" s="23" t="str">
        <f>IFERROR(VLOOKUP(A18,'ISO Integrated Audit Checklist'!A18:F584,6,0),"")</f>
        <v>Assessment of OH&amp;S opportunities and other opportunities for the QEHS management system</v>
      </c>
      <c r="C18" s="23" t="s">
        <v>1192</v>
      </c>
      <c r="D18" s="24" t="str">
        <f>IFERROR(VLOOKUP(A18,'ISO Integrated Audit Checklist'!A18:R584,2,0),"")</f>
        <v>6. Planning</v>
      </c>
      <c r="E18" s="25">
        <f>IFERROR(VLOOKUP(A18,'ISO Integrated Audit Checklist'!A18:R584,8,0),"")</f>
        <v>4</v>
      </c>
      <c r="F18" s="25">
        <f>IFERROR(VLOOKUP(A18,'ISO Integrated Audit Checklist'!A18:R584,9,0),"")</f>
        <v>0</v>
      </c>
      <c r="G18" s="25">
        <f>IFERROR(VLOOKUP(A18,'ISO Integrated Audit Checklist'!A18:R584,10,0),"")</f>
        <v>0</v>
      </c>
      <c r="H18" s="25">
        <f>IFERROR(VLOOKUP(A18,'ISO Integrated Audit Checklist'!A18:R584,11,0),"")</f>
        <v>0</v>
      </c>
      <c r="I18" s="26">
        <f>IFERROR(VLOOKUP(A18,'ISO Integrated Audit Checklist'!A18:R584,18,0),"")</f>
        <v>1</v>
      </c>
      <c r="J18" s="28">
        <f t="shared" si="0"/>
        <v>1</v>
      </c>
    </row>
    <row r="19" spans="1:10" ht="34" x14ac:dyDescent="0.2">
      <c r="A19" s="22" t="s">
        <v>355</v>
      </c>
      <c r="B19" s="23" t="str">
        <f>IFERROR(VLOOKUP(A19,'ISO Integrated Audit Checklist'!A19:F585,6,0),"")</f>
        <v>Determination of legal requirements and other requirements</v>
      </c>
      <c r="C19" s="23" t="s">
        <v>1193</v>
      </c>
      <c r="D19" s="24" t="str">
        <f>IFERROR(VLOOKUP(A19,'ISO Integrated Audit Checklist'!A24:R585,2,0),"")</f>
        <v>6. Planning</v>
      </c>
      <c r="E19" s="25">
        <f>IFERROR(VLOOKUP(A19,'ISO Integrated Audit Checklist'!A19:R585,8,0),"")</f>
        <v>4</v>
      </c>
      <c r="F19" s="25">
        <f>IFERROR(VLOOKUP(A19,'ISO Integrated Audit Checklist'!A19:R585,9,0),"")</f>
        <v>0</v>
      </c>
      <c r="G19" s="25">
        <f>IFERROR(VLOOKUP(A19,'ISO Integrated Audit Checklist'!A19:R585,10,0),"")</f>
        <v>0</v>
      </c>
      <c r="H19" s="25">
        <f>IFERROR(VLOOKUP(A19,'ISO Integrated Audit Checklist'!A19:R585,11,0),"")</f>
        <v>0</v>
      </c>
      <c r="I19" s="26">
        <f>IFERROR(VLOOKUP(A19,'ISO Integrated Audit Checklist'!A19:R585,18,0),"")</f>
        <v>1</v>
      </c>
      <c r="J19" s="28">
        <f t="shared" si="0"/>
        <v>1</v>
      </c>
    </row>
    <row r="20" spans="1:10" ht="17" x14ac:dyDescent="0.2">
      <c r="A20" s="22" t="s">
        <v>365</v>
      </c>
      <c r="B20" s="23" t="str">
        <f>IFERROR(VLOOKUP(A20,'ISO Integrated Audit Checklist'!A20:F586,6,0),"")</f>
        <v>Planning Action</v>
      </c>
      <c r="C20" s="23" t="s">
        <v>1194</v>
      </c>
      <c r="D20" s="24" t="str">
        <f>IFERROR(VLOOKUP(A20,'ISO Integrated Audit Checklist'!A24:R586,2,0),"")</f>
        <v>6. Planning</v>
      </c>
      <c r="E20" s="25">
        <f>IFERROR(VLOOKUP(A20,'ISO Integrated Audit Checklist'!A20:R586,8,0),"")</f>
        <v>7</v>
      </c>
      <c r="F20" s="25">
        <f>IFERROR(VLOOKUP(A20,'ISO Integrated Audit Checklist'!A20:R586,9,0),"")</f>
        <v>0</v>
      </c>
      <c r="G20" s="25">
        <f>IFERROR(VLOOKUP(A20,'ISO Integrated Audit Checklist'!A20:R586,10,0),"")</f>
        <v>0</v>
      </c>
      <c r="H20" s="25">
        <f>IFERROR(VLOOKUP(A20,'ISO Integrated Audit Checklist'!A20:R586,11,0),"")</f>
        <v>0</v>
      </c>
      <c r="I20" s="26">
        <f>IFERROR(VLOOKUP(A20,'ISO Integrated Audit Checklist'!A20:R586,18,0),"")</f>
        <v>1</v>
      </c>
      <c r="J20" s="28">
        <f t="shared" si="0"/>
        <v>1</v>
      </c>
    </row>
    <row r="21" spans="1:10" ht="17" x14ac:dyDescent="0.2">
      <c r="A21" s="22" t="s">
        <v>383</v>
      </c>
      <c r="B21" s="23" t="str">
        <f>IFERROR(VLOOKUP(A21,'ISO Integrated Audit Checklist'!A21:F587,6,0),"")</f>
        <v>QEHS Objectives</v>
      </c>
      <c r="C21" s="23" t="s">
        <v>1195</v>
      </c>
      <c r="D21" s="24" t="str">
        <f>IFERROR(VLOOKUP(A21,'ISO Integrated Audit Checklist'!A25:R587,2,0),"")</f>
        <v>6. Planning</v>
      </c>
      <c r="E21" s="25">
        <f>IFERROR(VLOOKUP(A21,'ISO Integrated Audit Checklist'!A21:R587,8,0),"")</f>
        <v>8</v>
      </c>
      <c r="F21" s="25">
        <f>IFERROR(VLOOKUP(A21,'ISO Integrated Audit Checklist'!A21:R587,9,0),"")</f>
        <v>1</v>
      </c>
      <c r="G21" s="25">
        <f>IFERROR(VLOOKUP(A21,'ISO Integrated Audit Checklist'!A21:R587,10,0),"")</f>
        <v>1</v>
      </c>
      <c r="H21" s="25">
        <f>IFERROR(VLOOKUP(A21,'ISO Integrated Audit Checklist'!A21:R587,11,0),"")</f>
        <v>0</v>
      </c>
      <c r="I21" s="26">
        <f>IFERROR(VLOOKUP(A21,'ISO Integrated Audit Checklist'!A21:R587,18,0),"")</f>
        <v>0.9</v>
      </c>
      <c r="J21" s="28">
        <f t="shared" si="0"/>
        <v>1</v>
      </c>
    </row>
    <row r="22" spans="1:10" ht="34" x14ac:dyDescent="0.2">
      <c r="A22" s="22" t="s">
        <v>405</v>
      </c>
      <c r="B22" s="23" t="str">
        <f>IFERROR(VLOOKUP(A22,'ISO Integrated Audit Checklist'!A22:F588,6,0),"")</f>
        <v>Planning to Achieve QEHS Objectives</v>
      </c>
      <c r="C22" s="23" t="s">
        <v>1196</v>
      </c>
      <c r="D22" s="24" t="str">
        <f>IFERROR(VLOOKUP(A22,'ISO Integrated Audit Checklist'!A38:R588,2,0),"")</f>
        <v>6. Planning</v>
      </c>
      <c r="E22" s="25">
        <f>IFERROR(VLOOKUP(A22,'ISO Integrated Audit Checklist'!A22:R588,8,0),"")</f>
        <v>6</v>
      </c>
      <c r="F22" s="25">
        <f>IFERROR(VLOOKUP(A22,'ISO Integrated Audit Checklist'!A22:R588,9,0),"")</f>
        <v>1</v>
      </c>
      <c r="G22" s="25">
        <f>IFERROR(VLOOKUP(A22,'ISO Integrated Audit Checklist'!A22:R588,10,0),"")</f>
        <v>0</v>
      </c>
      <c r="H22" s="25">
        <f>IFERROR(VLOOKUP(A22,'ISO Integrated Audit Checklist'!A22:R588,11,0),"")</f>
        <v>0</v>
      </c>
      <c r="I22" s="26">
        <f>IFERROR(VLOOKUP(A22,'ISO Integrated Audit Checklist'!A22:R588,18,0),"")</f>
        <v>0.9642857142857143</v>
      </c>
      <c r="J22" s="28">
        <f t="shared" si="0"/>
        <v>1</v>
      </c>
    </row>
    <row r="23" spans="1:10" ht="17" x14ac:dyDescent="0.2">
      <c r="A23" s="22" t="s">
        <v>421</v>
      </c>
      <c r="B23" s="23" t="str">
        <f>IFERROR(VLOOKUP(A23,'ISO Integrated Audit Checklist'!A23:F589,6,0),"")</f>
        <v>Planning for Change</v>
      </c>
      <c r="C23" s="23" t="s">
        <v>1197</v>
      </c>
      <c r="D23" s="24" t="str">
        <f>IFERROR(VLOOKUP(A23,'ISO Integrated Audit Checklist'!A40:R589,2,0),"")</f>
        <v>6. Planning</v>
      </c>
      <c r="E23" s="25">
        <f>IFERROR(VLOOKUP(A23,'ISO Integrated Audit Checklist'!A23:R589,8,0),"")</f>
        <v>4</v>
      </c>
      <c r="F23" s="25">
        <f>IFERROR(VLOOKUP(A23,'ISO Integrated Audit Checklist'!A23:R589,9,0),"")</f>
        <v>1</v>
      </c>
      <c r="G23" s="25">
        <f>IFERROR(VLOOKUP(A23,'ISO Integrated Audit Checklist'!A23:R589,10,0),"")</f>
        <v>0</v>
      </c>
      <c r="H23" s="25">
        <f>IFERROR(VLOOKUP(A23,'ISO Integrated Audit Checklist'!A23:R589,11,0),"")</f>
        <v>0</v>
      </c>
      <c r="I23" s="26">
        <f>IFERROR(VLOOKUP(A23,'ISO Integrated Audit Checklist'!A23:R589,18,0),"")</f>
        <v>0.95</v>
      </c>
      <c r="J23" s="28">
        <f t="shared" si="0"/>
        <v>1</v>
      </c>
    </row>
    <row r="24" spans="1:10" ht="17" x14ac:dyDescent="0.2">
      <c r="A24" s="22" t="s">
        <v>438</v>
      </c>
      <c r="B24" s="23" t="str">
        <f>IFERROR(VLOOKUP(A24,'ISO Integrated Audit Checklist'!A24:F590,6,0),"")</f>
        <v>General</v>
      </c>
      <c r="C24" s="23" t="s">
        <v>1198</v>
      </c>
      <c r="D24" s="24" t="str">
        <f>IFERROR(VLOOKUP(A24,'ISO Integrated Audit Checklist'!A41:R590,2,0),"")</f>
        <v>7. Support</v>
      </c>
      <c r="E24" s="25">
        <f>IFERROR(VLOOKUP(A24,'ISO Integrated Audit Checklist'!A24:R590,8,0),"")</f>
        <v>3</v>
      </c>
      <c r="F24" s="25">
        <f>IFERROR(VLOOKUP(A24,'ISO Integrated Audit Checklist'!A24:R590,9,0),"")</f>
        <v>0</v>
      </c>
      <c r="G24" s="25">
        <f>IFERROR(VLOOKUP(A24,'ISO Integrated Audit Checklist'!A24:R590,10,0),"")</f>
        <v>0</v>
      </c>
      <c r="H24" s="25">
        <f>IFERROR(VLOOKUP(A24,'ISO Integrated Audit Checklist'!A24:R590,11,0),"")</f>
        <v>0</v>
      </c>
      <c r="I24" s="26">
        <f>IFERROR(VLOOKUP(A24,'ISO Integrated Audit Checklist'!A24:R590,18,0),"")</f>
        <v>1</v>
      </c>
      <c r="J24" s="28">
        <f t="shared" si="0"/>
        <v>1</v>
      </c>
    </row>
    <row r="25" spans="1:10" ht="17" x14ac:dyDescent="0.2">
      <c r="A25" s="22" t="s">
        <v>445</v>
      </c>
      <c r="B25" s="23" t="str">
        <f>IFERROR(VLOOKUP(A25,'ISO Integrated Audit Checklist'!A25:F591,6,0),"")</f>
        <v>People</v>
      </c>
      <c r="C25" s="23" t="s">
        <v>1199</v>
      </c>
      <c r="D25" s="24" t="str">
        <f>IFERROR(VLOOKUP(A25,'ISO Integrated Audit Checklist'!A42:R591,2,0),"")</f>
        <v>7. Support</v>
      </c>
      <c r="E25" s="25">
        <f>IFERROR(VLOOKUP(A25,'ISO Integrated Audit Checklist'!A25:R591,8,0),"")</f>
        <v>0</v>
      </c>
      <c r="F25" s="25">
        <f>IFERROR(VLOOKUP(A25,'ISO Integrated Audit Checklist'!A25:R591,9,0),"")</f>
        <v>1</v>
      </c>
      <c r="G25" s="25">
        <f>IFERROR(VLOOKUP(A25,'ISO Integrated Audit Checklist'!A25:R591,10,0),"")</f>
        <v>0</v>
      </c>
      <c r="H25" s="25">
        <f>IFERROR(VLOOKUP(A25,'ISO Integrated Audit Checklist'!A25:R591,11,0),"")</f>
        <v>0</v>
      </c>
      <c r="I25" s="26">
        <f>IFERROR(VLOOKUP(A25,'ISO Integrated Audit Checklist'!A25:R591,18,0),"")</f>
        <v>0.75</v>
      </c>
      <c r="J25" s="28">
        <f t="shared" si="0"/>
        <v>1</v>
      </c>
    </row>
    <row r="26" spans="1:10" ht="17" x14ac:dyDescent="0.2">
      <c r="A26" s="22" t="s">
        <v>449</v>
      </c>
      <c r="B26" s="23" t="str">
        <f>IFERROR(VLOOKUP(A26,'ISO Integrated Audit Checklist'!A26:F592,6,0),"")</f>
        <v>Infrastructure</v>
      </c>
      <c r="C26" s="23" t="s">
        <v>1200</v>
      </c>
      <c r="D26" s="24" t="str">
        <f>IFERROR(VLOOKUP(A26,'ISO Integrated Audit Checklist'!A43:R592,2,0),"")</f>
        <v>7. Support</v>
      </c>
      <c r="E26" s="25">
        <f>IFERROR(VLOOKUP(A26,'ISO Integrated Audit Checklist'!A26:R592,8,0),"")</f>
        <v>1</v>
      </c>
      <c r="F26" s="25">
        <f>IFERROR(VLOOKUP(A26,'ISO Integrated Audit Checklist'!A26:R592,9,0),"")</f>
        <v>0</v>
      </c>
      <c r="G26" s="25">
        <f>IFERROR(VLOOKUP(A26,'ISO Integrated Audit Checklist'!A26:R592,10,0),"")</f>
        <v>0</v>
      </c>
      <c r="H26" s="25">
        <f>IFERROR(VLOOKUP(A26,'ISO Integrated Audit Checklist'!A26:R592,11,0),"")</f>
        <v>0</v>
      </c>
      <c r="I26" s="26">
        <f>IFERROR(VLOOKUP(A26,'ISO Integrated Audit Checklist'!A26:R592,18,0),"")</f>
        <v>1</v>
      </c>
      <c r="J26" s="28">
        <f t="shared" si="0"/>
        <v>1</v>
      </c>
    </row>
    <row r="27" spans="1:10" ht="34" x14ac:dyDescent="0.2">
      <c r="A27" s="22" t="s">
        <v>453</v>
      </c>
      <c r="B27" s="23" t="str">
        <f>IFERROR(VLOOKUP(A27,'ISO Integrated Audit Checklist'!A27:F593,6,0),"")</f>
        <v>Environment for the Operation of Processes</v>
      </c>
      <c r="C27" s="23" t="s">
        <v>1201</v>
      </c>
      <c r="D27" s="24" t="str">
        <f>IFERROR(VLOOKUP(A27,'ISO Integrated Audit Checklist'!A44:R593,2,0),"")</f>
        <v>7. Support</v>
      </c>
      <c r="E27" s="25">
        <f>IFERROR(VLOOKUP(A27,'ISO Integrated Audit Checklist'!A27:R593,8,0),"")</f>
        <v>0</v>
      </c>
      <c r="F27" s="25">
        <f>IFERROR(VLOOKUP(A27,'ISO Integrated Audit Checklist'!A27:R593,9,0),"")</f>
        <v>1</v>
      </c>
      <c r="G27" s="25">
        <f>IFERROR(VLOOKUP(A27,'ISO Integrated Audit Checklist'!A27:R593,10,0),"")</f>
        <v>0</v>
      </c>
      <c r="H27" s="25">
        <f>IFERROR(VLOOKUP(A27,'ISO Integrated Audit Checklist'!A27:R593,11,0),"")</f>
        <v>0</v>
      </c>
      <c r="I27" s="26">
        <f>IFERROR(VLOOKUP(A27,'ISO Integrated Audit Checklist'!A27:R593,18,0),"")</f>
        <v>0.75</v>
      </c>
      <c r="J27" s="28">
        <f t="shared" si="0"/>
        <v>1</v>
      </c>
    </row>
    <row r="28" spans="1:10" ht="17" x14ac:dyDescent="0.2">
      <c r="A28" s="22" t="s">
        <v>459</v>
      </c>
      <c r="B28" s="23" t="str">
        <f>IFERROR(VLOOKUP(A28,'ISO Integrated Audit Checklist'!A28:F594,6,0),"")</f>
        <v>General</v>
      </c>
      <c r="C28" s="23" t="s">
        <v>1202</v>
      </c>
      <c r="D28" s="24" t="str">
        <f>IFERROR(VLOOKUP(A28,'ISO Integrated Audit Checklist'!A45:R594,2,0),"")</f>
        <v>7. Support</v>
      </c>
      <c r="E28" s="25">
        <f>IFERROR(VLOOKUP(A28,'ISO Integrated Audit Checklist'!A28:R594,8,0),"")</f>
        <v>3</v>
      </c>
      <c r="F28" s="25">
        <f>IFERROR(VLOOKUP(A28,'ISO Integrated Audit Checklist'!A28:R594,9,0),"")</f>
        <v>1</v>
      </c>
      <c r="G28" s="25">
        <f>IFERROR(VLOOKUP(A28,'ISO Integrated Audit Checklist'!A28:R594,10,0),"")</f>
        <v>0</v>
      </c>
      <c r="H28" s="25">
        <f>IFERROR(VLOOKUP(A28,'ISO Integrated Audit Checklist'!A28:R594,11,0),"")</f>
        <v>0</v>
      </c>
      <c r="I28" s="26">
        <f>IFERROR(VLOOKUP(A28,'ISO Integrated Audit Checklist'!A28:R594,18,0),"")</f>
        <v>0.9375</v>
      </c>
      <c r="J28" s="28">
        <f t="shared" si="0"/>
        <v>1</v>
      </c>
    </row>
    <row r="29" spans="1:10" ht="17" x14ac:dyDescent="0.2">
      <c r="A29" s="22" t="s">
        <v>468</v>
      </c>
      <c r="B29" s="23" t="str">
        <f>IFERROR(VLOOKUP(A29,'ISO Integrated Audit Checklist'!A29:F595,6,0),"")</f>
        <v>Measurement Traceability</v>
      </c>
      <c r="C29" s="23" t="s">
        <v>1203</v>
      </c>
      <c r="D29" s="24" t="str">
        <f>IFERROR(VLOOKUP(A29,'ISO Integrated Audit Checklist'!A46:R595,2,0),"")</f>
        <v>7. Support</v>
      </c>
      <c r="E29" s="25">
        <f>IFERROR(VLOOKUP(A29,'ISO Integrated Audit Checklist'!A29:R595,8,0),"")</f>
        <v>6</v>
      </c>
      <c r="F29" s="25">
        <f>IFERROR(VLOOKUP(A29,'ISO Integrated Audit Checklist'!A29:R595,9,0),"")</f>
        <v>1</v>
      </c>
      <c r="G29" s="25">
        <f>IFERROR(VLOOKUP(A29,'ISO Integrated Audit Checklist'!A29:R595,10,0),"")</f>
        <v>0</v>
      </c>
      <c r="H29" s="25">
        <f>IFERROR(VLOOKUP(A29,'ISO Integrated Audit Checklist'!A29:R595,11,0),"")</f>
        <v>0</v>
      </c>
      <c r="I29" s="26">
        <f>IFERROR(VLOOKUP(A29,'ISO Integrated Audit Checklist'!A29:R595,18,0),"")</f>
        <v>0.9642857142857143</v>
      </c>
      <c r="J29" s="28">
        <f t="shared" si="0"/>
        <v>1</v>
      </c>
    </row>
    <row r="30" spans="1:10" ht="17" x14ac:dyDescent="0.2">
      <c r="A30" s="22" t="s">
        <v>484</v>
      </c>
      <c r="B30" s="23" t="str">
        <f>IFERROR(VLOOKUP(A30,'ISO Integrated Audit Checklist'!A30:F596,6,0),"")</f>
        <v>Organizational knowledge</v>
      </c>
      <c r="C30" s="23" t="s">
        <v>1204</v>
      </c>
      <c r="D30" s="24" t="str">
        <f>IFERROR(VLOOKUP(A30,'ISO Integrated Audit Checklist'!A47:R596,2,0),"")</f>
        <v>7. Support</v>
      </c>
      <c r="E30" s="25">
        <f>IFERROR(VLOOKUP(A30,'ISO Integrated Audit Checklist'!A30:R596,8,0),"")</f>
        <v>2</v>
      </c>
      <c r="F30" s="25">
        <f>IFERROR(VLOOKUP(A30,'ISO Integrated Audit Checklist'!A30:R596,9,0),"")</f>
        <v>0</v>
      </c>
      <c r="G30" s="25">
        <f>IFERROR(VLOOKUP(A30,'ISO Integrated Audit Checklist'!A30:R596,10,0),"")</f>
        <v>1</v>
      </c>
      <c r="H30" s="25">
        <f>IFERROR(VLOOKUP(A30,'ISO Integrated Audit Checklist'!A30:R596,11,0),"")</f>
        <v>0</v>
      </c>
      <c r="I30" s="26">
        <f>IFERROR(VLOOKUP(A30,'ISO Integrated Audit Checklist'!A30:R596,18,0),"")</f>
        <v>0.75</v>
      </c>
      <c r="J30" s="28">
        <f t="shared" si="0"/>
        <v>1</v>
      </c>
    </row>
    <row r="31" spans="1:10" ht="17" x14ac:dyDescent="0.2">
      <c r="A31" s="22" t="s">
        <v>492</v>
      </c>
      <c r="B31" s="23" t="str">
        <f>IFERROR(VLOOKUP(A31,'ISO Integrated Audit Checklist'!A31:F597,6,0),"")</f>
        <v>Competence</v>
      </c>
      <c r="C31" s="23" t="s">
        <v>1205</v>
      </c>
      <c r="D31" s="24" t="str">
        <f>IFERROR(VLOOKUP(A31,'ISO Integrated Audit Checklist'!A48:R597,2,0),"")</f>
        <v>7. Support</v>
      </c>
      <c r="E31" s="25">
        <f>IFERROR(VLOOKUP(A31,'ISO Integrated Audit Checklist'!A31:R597,8,0),"")</f>
        <v>3</v>
      </c>
      <c r="F31" s="25">
        <f>IFERROR(VLOOKUP(A31,'ISO Integrated Audit Checklist'!A31:R597,9,0),"")</f>
        <v>2</v>
      </c>
      <c r="G31" s="25">
        <f>IFERROR(VLOOKUP(A31,'ISO Integrated Audit Checklist'!A31:R597,10,0),"")</f>
        <v>0</v>
      </c>
      <c r="H31" s="25">
        <f>IFERROR(VLOOKUP(A31,'ISO Integrated Audit Checklist'!A31:R597,11,0),"")</f>
        <v>0</v>
      </c>
      <c r="I31" s="26">
        <f>IFERROR(VLOOKUP(A31,'ISO Integrated Audit Checklist'!A31:R597,18,0),"")</f>
        <v>0.9</v>
      </c>
      <c r="J31" s="28">
        <f t="shared" si="0"/>
        <v>1</v>
      </c>
    </row>
    <row r="32" spans="1:10" ht="17" x14ac:dyDescent="0.2">
      <c r="A32" s="22" t="s">
        <v>504</v>
      </c>
      <c r="B32" s="23" t="str">
        <f>IFERROR(VLOOKUP(A32,'ISO Integrated Audit Checklist'!A32:F598,6,0),"")</f>
        <v>Awareness</v>
      </c>
      <c r="C32" s="23" t="s">
        <v>1206</v>
      </c>
      <c r="D32" s="24" t="str">
        <f>IFERROR(VLOOKUP(A32,'ISO Integrated Audit Checklist'!A49:R598,2,0),"")</f>
        <v>7. Support</v>
      </c>
      <c r="E32" s="25">
        <f>IFERROR(VLOOKUP(A32,'ISO Integrated Audit Checklist'!A32:R598,8,0),"")</f>
        <v>6</v>
      </c>
      <c r="F32" s="25">
        <f>IFERROR(VLOOKUP(A32,'ISO Integrated Audit Checklist'!A32:R598,9,0),"")</f>
        <v>2</v>
      </c>
      <c r="G32" s="25">
        <f>IFERROR(VLOOKUP(A32,'ISO Integrated Audit Checklist'!A32:R598,10,0),"")</f>
        <v>0</v>
      </c>
      <c r="H32" s="25">
        <f>IFERROR(VLOOKUP(A32,'ISO Integrated Audit Checklist'!A32:R598,11,0),"")</f>
        <v>0</v>
      </c>
      <c r="I32" s="26">
        <f>IFERROR(VLOOKUP(A32,'ISO Integrated Audit Checklist'!A32:R598,18,0),"")</f>
        <v>0.9375</v>
      </c>
      <c r="J32" s="28">
        <f t="shared" si="0"/>
        <v>1</v>
      </c>
    </row>
    <row r="33" spans="1:10" ht="17" x14ac:dyDescent="0.2">
      <c r="A33" s="22" t="s">
        <v>524</v>
      </c>
      <c r="B33" s="23" t="str">
        <f>IFERROR(VLOOKUP(A33,'ISO Integrated Audit Checklist'!A33:F599,6,0),"")</f>
        <v>Communcation - General</v>
      </c>
      <c r="C33" s="23" t="s">
        <v>1207</v>
      </c>
      <c r="D33" s="24" t="str">
        <f>IFERROR(VLOOKUP(A33,'ISO Integrated Audit Checklist'!A51:R599,2,0),"")</f>
        <v>7. Support</v>
      </c>
      <c r="E33" s="25">
        <f>IFERROR(VLOOKUP(A33,'ISO Integrated Audit Checklist'!A33:R599,8,0),"")</f>
        <v>8</v>
      </c>
      <c r="F33" s="25">
        <f>IFERROR(VLOOKUP(A33,'ISO Integrated Audit Checklist'!A33:R599,9,0),"")</f>
        <v>0</v>
      </c>
      <c r="G33" s="25">
        <f>IFERROR(VLOOKUP(A33,'ISO Integrated Audit Checklist'!A33:R599,10,0),"")</f>
        <v>2</v>
      </c>
      <c r="H33" s="25">
        <f>IFERROR(VLOOKUP(A33,'ISO Integrated Audit Checklist'!A33:R599,11,0),"")</f>
        <v>0</v>
      </c>
      <c r="I33" s="26">
        <f>IFERROR(VLOOKUP(A33,'ISO Integrated Audit Checklist'!A33:R599,18,0),"")</f>
        <v>0.85</v>
      </c>
      <c r="J33" s="28">
        <f t="shared" si="0"/>
        <v>1</v>
      </c>
    </row>
    <row r="34" spans="1:10" ht="17" x14ac:dyDescent="0.2">
      <c r="A34" s="22" t="s">
        <v>546</v>
      </c>
      <c r="B34" s="23" t="str">
        <f>IFERROR(VLOOKUP(A34,'ISO Integrated Audit Checklist'!A34:F600,6,0),"")</f>
        <v>Communcation - Internal communication</v>
      </c>
      <c r="C34" s="23" t="s">
        <v>1208</v>
      </c>
      <c r="D34" s="24" t="str">
        <f>IFERROR(VLOOKUP(A34,'ISO Integrated Audit Checklist'!A52:R600,2,0),"")</f>
        <v>7. Support</v>
      </c>
      <c r="E34" s="25">
        <f>IFERROR(VLOOKUP(A34,'ISO Integrated Audit Checklist'!A34:R600,8,0),"")</f>
        <v>1</v>
      </c>
      <c r="F34" s="25">
        <f>IFERROR(VLOOKUP(A34,'ISO Integrated Audit Checklist'!A34:R600,9,0),"")</f>
        <v>1</v>
      </c>
      <c r="G34" s="25">
        <f>IFERROR(VLOOKUP(A34,'ISO Integrated Audit Checklist'!A34:R600,10,0),"")</f>
        <v>0</v>
      </c>
      <c r="H34" s="25">
        <f>IFERROR(VLOOKUP(A34,'ISO Integrated Audit Checklist'!A34:R600,11,0),"")</f>
        <v>0</v>
      </c>
      <c r="I34" s="26">
        <f>IFERROR(VLOOKUP(A34,'ISO Integrated Audit Checklist'!A34:R600,18,0),"")</f>
        <v>0.875</v>
      </c>
      <c r="J34" s="28">
        <f t="shared" si="0"/>
        <v>1</v>
      </c>
    </row>
    <row r="35" spans="1:10" ht="34" x14ac:dyDescent="0.2">
      <c r="A35" s="22" t="s">
        <v>552</v>
      </c>
      <c r="B35" s="23" t="str">
        <f>IFERROR(VLOOKUP(A35,'ISO Integrated Audit Checklist'!A35:F601,6,0),"")</f>
        <v>Communcation - External communication</v>
      </c>
      <c r="C35" s="23" t="s">
        <v>1209</v>
      </c>
      <c r="D35" s="24" t="str">
        <f>IFERROR(VLOOKUP(A35,'ISO Integrated Audit Checklist'!A53:R601,2,0),"")</f>
        <v>7. Support</v>
      </c>
      <c r="E35" s="25">
        <f>IFERROR(VLOOKUP(A35,'ISO Integrated Audit Checklist'!A35:R601,8,0),"")</f>
        <v>0</v>
      </c>
      <c r="F35" s="25">
        <f>IFERROR(VLOOKUP(A35,'ISO Integrated Audit Checklist'!A35:R601,9,0),"")</f>
        <v>1</v>
      </c>
      <c r="G35" s="25">
        <f>IFERROR(VLOOKUP(A35,'ISO Integrated Audit Checklist'!A35:R601,10,0),"")</f>
        <v>0</v>
      </c>
      <c r="H35" s="25">
        <f>IFERROR(VLOOKUP(A35,'ISO Integrated Audit Checklist'!A35:R601,11,0),"")</f>
        <v>0</v>
      </c>
      <c r="I35" s="26">
        <f>IFERROR(VLOOKUP(A35,'ISO Integrated Audit Checklist'!A35:R601,18,0),"")</f>
        <v>0.75</v>
      </c>
      <c r="J35" s="28">
        <f t="shared" si="0"/>
        <v>1</v>
      </c>
    </row>
    <row r="36" spans="1:10" ht="17" x14ac:dyDescent="0.2">
      <c r="A36" s="22" t="s">
        <v>558</v>
      </c>
      <c r="B36" s="23" t="str">
        <f>IFERROR(VLOOKUP(A36,'ISO Integrated Audit Checklist'!A36:F602,6,0),"")</f>
        <v>Documented Information - General</v>
      </c>
      <c r="C36" s="23" t="s">
        <v>1210</v>
      </c>
      <c r="D36" s="24" t="str">
        <f>IFERROR(VLOOKUP(A36,'ISO Integrated Audit Checklist'!A54:R602,2,0),"")</f>
        <v>7. Support</v>
      </c>
      <c r="E36" s="25">
        <f>IFERROR(VLOOKUP(A36,'ISO Integrated Audit Checklist'!A36:R602,8,0),"")</f>
        <v>1</v>
      </c>
      <c r="F36" s="25">
        <f>IFERROR(VLOOKUP(A36,'ISO Integrated Audit Checklist'!A36:R602,9,0),"")</f>
        <v>2</v>
      </c>
      <c r="G36" s="25">
        <f>IFERROR(VLOOKUP(A36,'ISO Integrated Audit Checklist'!A36:R602,10,0),"")</f>
        <v>0</v>
      </c>
      <c r="H36" s="25">
        <f>IFERROR(VLOOKUP(A36,'ISO Integrated Audit Checklist'!A36:R602,11,0),"")</f>
        <v>0</v>
      </c>
      <c r="I36" s="26">
        <f>IFERROR(VLOOKUP(A36,'ISO Integrated Audit Checklist'!A36:R602,18,0),"")</f>
        <v>0.83333333333333337</v>
      </c>
      <c r="J36" s="28">
        <f t="shared" si="0"/>
        <v>1</v>
      </c>
    </row>
    <row r="37" spans="1:10" ht="34" x14ac:dyDescent="0.2">
      <c r="A37" s="22" t="s">
        <v>565</v>
      </c>
      <c r="B37" s="23" t="str">
        <f>IFERROR(VLOOKUP(A37,'ISO Integrated Audit Checklist'!A37:F603,6,0),"")</f>
        <v>Documented Information - Creating and Updating</v>
      </c>
      <c r="C37" s="23" t="s">
        <v>1211</v>
      </c>
      <c r="D37" s="24" t="str">
        <f>IFERROR(VLOOKUP(A37,'ISO Integrated Audit Checklist'!A60:R603,2,0),"")</f>
        <v>7. Support</v>
      </c>
      <c r="E37" s="25">
        <f>IFERROR(VLOOKUP(A37,'ISO Integrated Audit Checklist'!A37:R603,8,0),"")</f>
        <v>0</v>
      </c>
      <c r="F37" s="25">
        <f>IFERROR(VLOOKUP(A37,'ISO Integrated Audit Checklist'!A37:R603,9,0),"")</f>
        <v>3</v>
      </c>
      <c r="G37" s="25">
        <f>IFERROR(VLOOKUP(A37,'ISO Integrated Audit Checklist'!A37:R603,10,0),"")</f>
        <v>0</v>
      </c>
      <c r="H37" s="25">
        <f>IFERROR(VLOOKUP(A37,'ISO Integrated Audit Checklist'!A37:R603,11,0),"")</f>
        <v>0</v>
      </c>
      <c r="I37" s="26">
        <f>IFERROR(VLOOKUP(A37,'ISO Integrated Audit Checklist'!A37:R603,18,0),"")</f>
        <v>0.75</v>
      </c>
      <c r="J37" s="28">
        <f t="shared" si="0"/>
        <v>1</v>
      </c>
    </row>
    <row r="38" spans="1:10" ht="17" x14ac:dyDescent="0.2">
      <c r="A38" s="22" t="s">
        <v>573</v>
      </c>
      <c r="B38" s="23" t="str">
        <f>IFERROR(VLOOKUP(A38,'ISO Integrated Audit Checklist'!A38:F604,6,0),"")</f>
        <v>Documented Information - Control</v>
      </c>
      <c r="C38" s="23" t="s">
        <v>1212</v>
      </c>
      <c r="D38" s="24" t="str">
        <f>IFERROR(VLOOKUP(A38,'ISO Integrated Audit Checklist'!A61:R604,2,0),"")</f>
        <v>7. Support</v>
      </c>
      <c r="E38" s="25">
        <f>IFERROR(VLOOKUP(A38,'ISO Integrated Audit Checklist'!A38:R604,8,0),"")</f>
        <v>6</v>
      </c>
      <c r="F38" s="25">
        <f>IFERROR(VLOOKUP(A38,'ISO Integrated Audit Checklist'!A38:R604,9,0),"")</f>
        <v>1</v>
      </c>
      <c r="G38" s="25">
        <f>IFERROR(VLOOKUP(A38,'ISO Integrated Audit Checklist'!A38:R604,10,0),"")</f>
        <v>1</v>
      </c>
      <c r="H38" s="25">
        <f>IFERROR(VLOOKUP(A38,'ISO Integrated Audit Checklist'!A38:R604,11,0),"")</f>
        <v>0</v>
      </c>
      <c r="I38" s="26">
        <f>IFERROR(VLOOKUP(A38,'ISO Integrated Audit Checklist'!A38:R604,18,0),"")</f>
        <v>0.875</v>
      </c>
      <c r="J38" s="28">
        <f t="shared" si="0"/>
        <v>1</v>
      </c>
    </row>
    <row r="39" spans="1:10" ht="17" x14ac:dyDescent="0.2">
      <c r="A39" s="22" t="s">
        <v>594</v>
      </c>
      <c r="B39" s="23" t="str">
        <f>IFERROR(VLOOKUP(A39,'ISO Integrated Audit Checklist'!A40:F605,6,0),"")</f>
        <v>Quality Planning &amp; Control</v>
      </c>
      <c r="C39" s="23" t="s">
        <v>1213</v>
      </c>
      <c r="D39" s="24" t="str">
        <f>IFERROR(VLOOKUP(A39,'ISO Integrated Audit Checklist'!A62:R605,2,0),"")</f>
        <v>8. Operation</v>
      </c>
      <c r="E39" s="25">
        <f>IFERROR(VLOOKUP(A39,'ISO Integrated Audit Checklist'!A40:R605,8,0),"")</f>
        <v>4</v>
      </c>
      <c r="F39" s="25">
        <f>IFERROR(VLOOKUP(A39,'ISO Integrated Audit Checklist'!A40:R605,9,0),"")</f>
        <v>5</v>
      </c>
      <c r="G39" s="25">
        <f>IFERROR(VLOOKUP(A39,'ISO Integrated Audit Checklist'!A40:R605,10,0),"")</f>
        <v>1</v>
      </c>
      <c r="H39" s="25">
        <f>IFERROR(VLOOKUP(A39,'ISO Integrated Audit Checklist'!A40:R605,11,0),"")</f>
        <v>0</v>
      </c>
      <c r="I39" s="26">
        <f>IFERROR(VLOOKUP(A39,'ISO Integrated Audit Checklist'!A40:R605,18,0),"")</f>
        <v>0.8</v>
      </c>
      <c r="J39" s="28">
        <f t="shared" si="0"/>
        <v>1</v>
      </c>
    </row>
    <row r="40" spans="1:10" ht="17" x14ac:dyDescent="0.2">
      <c r="A40" s="22" t="s">
        <v>616</v>
      </c>
      <c r="B40" s="23" t="str">
        <f>IFERROR(VLOOKUP(A40,'ISO Integrated Audit Checklist'!A41:F606,6,0),"")</f>
        <v>Environmental Planning &amp; Control</v>
      </c>
      <c r="C40" s="23" t="s">
        <v>1214</v>
      </c>
      <c r="D40" s="24" t="str">
        <f>IFERROR(VLOOKUP(A40,'ISO Integrated Audit Checklist'!A63:R606,2,0),"")</f>
        <v>8. Operation</v>
      </c>
      <c r="E40" s="25">
        <f>IFERROR(VLOOKUP(A40,'ISO Integrated Audit Checklist'!A41:R606,8,0),"")</f>
        <v>9</v>
      </c>
      <c r="F40" s="25">
        <f>IFERROR(VLOOKUP(A40,'ISO Integrated Audit Checklist'!A41:R606,9,0),"")</f>
        <v>2</v>
      </c>
      <c r="G40" s="25">
        <f>IFERROR(VLOOKUP(A40,'ISO Integrated Audit Checklist'!A41:R606,10,0),"")</f>
        <v>0</v>
      </c>
      <c r="H40" s="25">
        <f>IFERROR(VLOOKUP(A40,'ISO Integrated Audit Checklist'!A41:R606,11,0),"")</f>
        <v>1</v>
      </c>
      <c r="I40" s="26">
        <f>IFERROR(VLOOKUP(A40,'ISO Integrated Audit Checklist'!A41:R606,18,0),"")</f>
        <v>0.875</v>
      </c>
      <c r="J40" s="28">
        <f t="shared" si="0"/>
        <v>1</v>
      </c>
    </row>
    <row r="41" spans="1:10" ht="34" x14ac:dyDescent="0.2">
      <c r="A41" s="22" t="s">
        <v>641</v>
      </c>
      <c r="B41" s="23" t="str">
        <f>IFERROR(VLOOKUP(A41,'ISO Integrated Audit Checklist'!A42:F607,6,0),"")</f>
        <v>OH&amp;S Operational Planning &amp; Control - General</v>
      </c>
      <c r="C41" s="23" t="s">
        <v>1215</v>
      </c>
      <c r="D41" s="24" t="str">
        <f>IFERROR(VLOOKUP(A41,'ISO Integrated Audit Checklist'!A64:R607,2,0),"")</f>
        <v>8. Operation</v>
      </c>
      <c r="E41" s="25">
        <f>IFERROR(VLOOKUP(A41,'ISO Integrated Audit Checklist'!A42:R607,8,0),"")</f>
        <v>0</v>
      </c>
      <c r="F41" s="25">
        <f>IFERROR(VLOOKUP(A41,'ISO Integrated Audit Checklist'!A42:R607,9,0),"")</f>
        <v>1</v>
      </c>
      <c r="G41" s="25">
        <f>IFERROR(VLOOKUP(A41,'ISO Integrated Audit Checklist'!A42:R607,10,0),"")</f>
        <v>5</v>
      </c>
      <c r="H41" s="25">
        <f>IFERROR(VLOOKUP(A41,'ISO Integrated Audit Checklist'!A42:R607,11,0),"")</f>
        <v>0</v>
      </c>
      <c r="I41" s="26">
        <f>IFERROR(VLOOKUP(A41,'ISO Integrated Audit Checklist'!A42:R607,18,0),"")</f>
        <v>0.33333333333333331</v>
      </c>
      <c r="J41" s="28">
        <f t="shared" si="0"/>
        <v>1</v>
      </c>
    </row>
    <row r="42" spans="1:10" ht="34" x14ac:dyDescent="0.2">
      <c r="A42" s="22" t="s">
        <v>655</v>
      </c>
      <c r="B42" s="23" t="str">
        <f>IFERROR(VLOOKUP(A42,'ISO Integrated Audit Checklist'!A43:F608,6,0),"")</f>
        <v>Operation - Eliminating Hazards and Reducing OH&amp;S Risks</v>
      </c>
      <c r="C42" s="23" t="s">
        <v>1216</v>
      </c>
      <c r="D42" s="24" t="str">
        <f>IFERROR(VLOOKUP(A42,'ISO Integrated Audit Checklist'!A65:R608,2,0),"")</f>
        <v>8. Operation</v>
      </c>
      <c r="E42" s="25">
        <f>IFERROR(VLOOKUP(A42,'ISO Integrated Audit Checklist'!A43:R608,8,0),"")</f>
        <v>1</v>
      </c>
      <c r="F42" s="25">
        <f>IFERROR(VLOOKUP(A42,'ISO Integrated Audit Checklist'!A43:R608,9,0),"")</f>
        <v>0</v>
      </c>
      <c r="G42" s="25">
        <f>IFERROR(VLOOKUP(A42,'ISO Integrated Audit Checklist'!A43:R608,10,0),"")</f>
        <v>0</v>
      </c>
      <c r="H42" s="25">
        <f>IFERROR(VLOOKUP(A42,'ISO Integrated Audit Checklist'!A43:R608,11,0),"")</f>
        <v>0</v>
      </c>
      <c r="I42" s="26">
        <f>IFERROR(VLOOKUP(A42,'ISO Integrated Audit Checklist'!A43:R608,18,0),"")</f>
        <v>1</v>
      </c>
      <c r="J42" s="28">
        <f t="shared" si="0"/>
        <v>1</v>
      </c>
    </row>
    <row r="43" spans="1:10" ht="17" x14ac:dyDescent="0.2">
      <c r="A43" s="22" t="s">
        <v>659</v>
      </c>
      <c r="B43" s="23" t="str">
        <f>IFERROR(VLOOKUP(A43,'ISO Integrated Audit Checklist'!A44:F609,6,0),"")</f>
        <v>Operation - Management of Change</v>
      </c>
      <c r="C43" s="23" t="s">
        <v>1217</v>
      </c>
      <c r="D43" s="24" t="str">
        <f>IFERROR(VLOOKUP(A43,'ISO Integrated Audit Checklist'!A66:R609,2,0),"")</f>
        <v>8. Operation</v>
      </c>
      <c r="E43" s="25">
        <f>IFERROR(VLOOKUP(A43,'ISO Integrated Audit Checklist'!A44:R609,8,0),"")</f>
        <v>5</v>
      </c>
      <c r="F43" s="25">
        <f>IFERROR(VLOOKUP(A43,'ISO Integrated Audit Checklist'!A44:R609,9,0),"")</f>
        <v>0</v>
      </c>
      <c r="G43" s="25">
        <f>IFERROR(VLOOKUP(A43,'ISO Integrated Audit Checklist'!A44:R609,10,0),"")</f>
        <v>0</v>
      </c>
      <c r="H43" s="25">
        <f>IFERROR(VLOOKUP(A43,'ISO Integrated Audit Checklist'!A44:R609,11,0),"")</f>
        <v>0</v>
      </c>
      <c r="I43" s="26">
        <f>IFERROR(VLOOKUP(A43,'ISO Integrated Audit Checklist'!A44:R609,18,0),"")</f>
        <v>1</v>
      </c>
      <c r="J43" s="28">
        <f t="shared" si="0"/>
        <v>1</v>
      </c>
    </row>
    <row r="44" spans="1:10" ht="17" x14ac:dyDescent="0.2">
      <c r="A44" s="22" t="s">
        <v>673</v>
      </c>
      <c r="B44" s="23" t="str">
        <f>IFERROR(VLOOKUP(A44,'ISO Integrated Audit Checklist'!A44:F610,6,0),"")</f>
        <v>Procurement - General</v>
      </c>
      <c r="C44" s="23" t="s">
        <v>1218</v>
      </c>
      <c r="D44" s="24" t="str">
        <f>IFERROR(VLOOKUP(A44,'ISO Integrated Audit Checklist'!A44:R610,2,0),"")</f>
        <v>8. Operation</v>
      </c>
      <c r="E44" s="25">
        <f>IFERROR(VLOOKUP(A44,'ISO Integrated Audit Checklist'!A44:R610,8,0),"")</f>
        <v>1</v>
      </c>
      <c r="F44" s="25">
        <f>IFERROR(VLOOKUP(A44,'ISO Integrated Audit Checklist'!A44:R610,9,0),"")</f>
        <v>0</v>
      </c>
      <c r="G44" s="25">
        <f>IFERROR(VLOOKUP(A44,'ISO Integrated Audit Checklist'!A44:R610,10,0),"")</f>
        <v>0</v>
      </c>
      <c r="H44" s="25">
        <f>IFERROR(VLOOKUP(A44,'ISO Integrated Audit Checklist'!A44:R610,11,0),"")</f>
        <v>0</v>
      </c>
      <c r="I44" s="26">
        <f>IFERROR(VLOOKUP(A44,'ISO Integrated Audit Checklist'!A44:R610,18,0),"")</f>
        <v>1</v>
      </c>
      <c r="J44" s="28">
        <f t="shared" ref="J44:J64" si="1">IF(I44&lt;&gt;"",1,"")</f>
        <v>1</v>
      </c>
    </row>
    <row r="45" spans="1:10" ht="17" x14ac:dyDescent="0.2">
      <c r="A45" s="22" t="s">
        <v>677</v>
      </c>
      <c r="B45" s="23" t="str">
        <f>IFERROR(VLOOKUP(A45,'ISO Integrated Audit Checklist'!A45:F611,6,0),"")</f>
        <v>Procurement - Contractors</v>
      </c>
      <c r="C45" s="23" t="s">
        <v>1219</v>
      </c>
      <c r="D45" s="24" t="str">
        <f>IFERROR(VLOOKUP(A45,'ISO Integrated Audit Checklist'!A45:R611,2,0),"")</f>
        <v>8. Operation</v>
      </c>
      <c r="E45" s="25">
        <f>IFERROR(VLOOKUP(A45,'ISO Integrated Audit Checklist'!A45:R611,8,0),"")</f>
        <v>5</v>
      </c>
      <c r="F45" s="25">
        <f>IFERROR(VLOOKUP(A45,'ISO Integrated Audit Checklist'!A45:R611,9,0),"")</f>
        <v>0</v>
      </c>
      <c r="G45" s="25">
        <f>IFERROR(VLOOKUP(A45,'ISO Integrated Audit Checklist'!A45:R611,10,0),"")</f>
        <v>0</v>
      </c>
      <c r="H45" s="25">
        <f>IFERROR(VLOOKUP(A45,'ISO Integrated Audit Checklist'!A45:R611,11,0),"")</f>
        <v>0</v>
      </c>
      <c r="I45" s="26">
        <f>IFERROR(VLOOKUP(A45,'ISO Integrated Audit Checklist'!A45:R611,18,0),"")</f>
        <v>1</v>
      </c>
      <c r="J45" s="28">
        <f t="shared" si="1"/>
        <v>1</v>
      </c>
    </row>
    <row r="46" spans="1:10" ht="17" x14ac:dyDescent="0.2">
      <c r="A46" s="22" t="s">
        <v>689</v>
      </c>
      <c r="B46" s="23" t="str">
        <f>IFERROR(VLOOKUP(A46,'ISO Integrated Audit Checklist'!A46:F612,6,0),"")</f>
        <v>Procurement - Outsourcing</v>
      </c>
      <c r="C46" s="23" t="s">
        <v>1220</v>
      </c>
      <c r="D46" s="24" t="str">
        <f>IFERROR(VLOOKUP(A46,'ISO Integrated Audit Checklist'!A46:R612,2,0),"")</f>
        <v>8. Operation</v>
      </c>
      <c r="E46" s="25">
        <f>IFERROR(VLOOKUP(A46,'ISO Integrated Audit Checklist'!A46:R612,8,0),"")</f>
        <v>3</v>
      </c>
      <c r="F46" s="25">
        <f>IFERROR(VLOOKUP(A46,'ISO Integrated Audit Checklist'!A46:R612,9,0),"")</f>
        <v>0</v>
      </c>
      <c r="G46" s="25">
        <f>IFERROR(VLOOKUP(A46,'ISO Integrated Audit Checklist'!A46:R612,10,0),"")</f>
        <v>0</v>
      </c>
      <c r="H46" s="25">
        <f>IFERROR(VLOOKUP(A46,'ISO Integrated Audit Checklist'!A46:R612,11,0),"")</f>
        <v>0</v>
      </c>
      <c r="I46" s="26">
        <f>IFERROR(VLOOKUP(A46,'ISO Integrated Audit Checklist'!A46:R612,18,0),"")</f>
        <v>1</v>
      </c>
      <c r="J46" s="28">
        <f t="shared" si="1"/>
        <v>1</v>
      </c>
    </row>
    <row r="47" spans="1:10" ht="34" x14ac:dyDescent="0.2">
      <c r="A47" s="22" t="s">
        <v>697</v>
      </c>
      <c r="B47" s="23" t="str">
        <f>IFERROR(VLOOKUP(A47,'ISO Integrated Audit Checklist'!A47:F613,6,0),"")</f>
        <v>Emergency Preparedness &amp; Response</v>
      </c>
      <c r="C47" s="23" t="s">
        <v>1221</v>
      </c>
      <c r="D47" s="24" t="str">
        <f>IFERROR(VLOOKUP(A47,'ISO Integrated Audit Checklist'!A47:R613,2,0),"")</f>
        <v>8. Operation</v>
      </c>
      <c r="E47" s="25">
        <f>IFERROR(VLOOKUP(A47,'ISO Integrated Audit Checklist'!A47:R613,8,0),"")</f>
        <v>10</v>
      </c>
      <c r="F47" s="25">
        <f>IFERROR(VLOOKUP(A47,'ISO Integrated Audit Checklist'!A47:R613,9,0),"")</f>
        <v>6</v>
      </c>
      <c r="G47" s="25">
        <f>IFERROR(VLOOKUP(A47,'ISO Integrated Audit Checklist'!A47:R613,10,0),"")</f>
        <v>0</v>
      </c>
      <c r="H47" s="25">
        <f>IFERROR(VLOOKUP(A47,'ISO Integrated Audit Checklist'!A47:R613,11,0),"")</f>
        <v>1</v>
      </c>
      <c r="I47" s="26">
        <f>IFERROR(VLOOKUP(A47,'ISO Integrated Audit Checklist'!A47:R613,18,0),"")</f>
        <v>0.8529411764705882</v>
      </c>
      <c r="J47" s="28">
        <f t="shared" si="1"/>
        <v>1</v>
      </c>
    </row>
    <row r="48" spans="1:10" ht="17" x14ac:dyDescent="0.2">
      <c r="A48" s="22" t="s">
        <v>734</v>
      </c>
      <c r="B48" s="23" t="str">
        <f>IFERROR(VLOOKUP(A48,'ISO Integrated Audit Checklist'!A48:F614,6,0),"")</f>
        <v xml:space="preserve"> Customer communication</v>
      </c>
      <c r="C48" s="23" t="s">
        <v>1222</v>
      </c>
      <c r="D48" s="24" t="str">
        <f>IFERROR(VLOOKUP(A48,'ISO Integrated Audit Checklist'!A48:R614,2,0),"")</f>
        <v>8. Operation</v>
      </c>
      <c r="E48" s="25">
        <f>IFERROR(VLOOKUP(A48,'ISO Integrated Audit Checklist'!A48:R614,8,0),"")</f>
        <v>2</v>
      </c>
      <c r="F48" s="25">
        <f>IFERROR(VLOOKUP(A48,'ISO Integrated Audit Checklist'!A48:R614,9,0),"")</f>
        <v>3</v>
      </c>
      <c r="G48" s="25">
        <f>IFERROR(VLOOKUP(A48,'ISO Integrated Audit Checklist'!A48:R614,10,0),"")</f>
        <v>0</v>
      </c>
      <c r="H48" s="25">
        <f>IFERROR(VLOOKUP(A48,'ISO Integrated Audit Checklist'!A48:R614,11,0),"")</f>
        <v>0</v>
      </c>
      <c r="I48" s="26">
        <f>IFERROR(VLOOKUP(A48,'ISO Integrated Audit Checklist'!A48:R614,18,0),"")</f>
        <v>0.85</v>
      </c>
      <c r="J48" s="28">
        <f t="shared" si="1"/>
        <v>1</v>
      </c>
    </row>
    <row r="49" spans="1:10" ht="34" x14ac:dyDescent="0.2">
      <c r="A49" s="22" t="s">
        <v>746</v>
      </c>
      <c r="B49" s="23" t="str">
        <f>IFERROR(VLOOKUP(A49,'ISO Integrated Audit Checklist'!A49:F615,6,0),"")</f>
        <v xml:space="preserve"> Determining the requirements for products and services</v>
      </c>
      <c r="C49" s="23" t="s">
        <v>1223</v>
      </c>
      <c r="D49" s="24" t="str">
        <f>IFERROR(VLOOKUP(A49,'ISO Integrated Audit Checklist'!A49:R615,2,0),"")</f>
        <v>8. Operation</v>
      </c>
      <c r="E49" s="25">
        <f>IFERROR(VLOOKUP(A49,'ISO Integrated Audit Checklist'!A49:R615,8,0),"")</f>
        <v>2</v>
      </c>
      <c r="F49" s="25">
        <f>IFERROR(VLOOKUP(A49,'ISO Integrated Audit Checklist'!A49:R615,9,0),"")</f>
        <v>1</v>
      </c>
      <c r="G49" s="25">
        <f>IFERROR(VLOOKUP(A49,'ISO Integrated Audit Checklist'!A49:R615,10,0),"")</f>
        <v>0</v>
      </c>
      <c r="H49" s="25">
        <f>IFERROR(VLOOKUP(A49,'ISO Integrated Audit Checklist'!A49:R615,11,0),"")</f>
        <v>0</v>
      </c>
      <c r="I49" s="26">
        <f>IFERROR(VLOOKUP(A49,'ISO Integrated Audit Checklist'!A49:R615,18,0),"")</f>
        <v>0.91666666666666663</v>
      </c>
      <c r="J49" s="28">
        <f t="shared" si="1"/>
        <v>1</v>
      </c>
    </row>
    <row r="50" spans="1:10" ht="34" x14ac:dyDescent="0.2">
      <c r="A50" s="22" t="s">
        <v>754</v>
      </c>
      <c r="B50" s="23" t="str">
        <f>IFERROR(VLOOKUP(A50,'ISO Integrated Audit Checklist'!A50:F616,6,0),"")</f>
        <v>Review of the requirements for products and services</v>
      </c>
      <c r="C50" s="23" t="s">
        <v>1224</v>
      </c>
      <c r="D50" s="24" t="str">
        <f>IFERROR(VLOOKUP(A50,'ISO Integrated Audit Checklist'!A50:R616,2,0),"")</f>
        <v>8. Operation</v>
      </c>
      <c r="E50" s="25">
        <f>IFERROR(VLOOKUP(A50,'ISO Integrated Audit Checklist'!A50:R616,8,0),"")</f>
        <v>7</v>
      </c>
      <c r="F50" s="25">
        <f>IFERROR(VLOOKUP(A50,'ISO Integrated Audit Checklist'!A50:R616,9,0),"")</f>
        <v>3</v>
      </c>
      <c r="G50" s="25">
        <f>IFERROR(VLOOKUP(A50,'ISO Integrated Audit Checklist'!A50:R616,10,0),"")</f>
        <v>0</v>
      </c>
      <c r="H50" s="25">
        <f>IFERROR(VLOOKUP(A50,'ISO Integrated Audit Checklist'!A50:R616,11,0),"")</f>
        <v>0</v>
      </c>
      <c r="I50" s="26">
        <f>IFERROR(VLOOKUP(A50,'ISO Integrated Audit Checklist'!A50:R616,18,0),"")</f>
        <v>0.92500000000000004</v>
      </c>
      <c r="J50" s="28">
        <f t="shared" si="1"/>
        <v>1</v>
      </c>
    </row>
    <row r="51" spans="1:10" ht="34" x14ac:dyDescent="0.2">
      <c r="A51" s="22" t="s">
        <v>776</v>
      </c>
      <c r="B51" s="23" t="str">
        <f>IFERROR(VLOOKUP(A51,'ISO Integrated Audit Checklist'!A51:F617,6,0),"")</f>
        <v>Changes to requirements for products and services</v>
      </c>
      <c r="C51" s="23" t="s">
        <v>1225</v>
      </c>
      <c r="D51" s="24" t="str">
        <f>IFERROR(VLOOKUP(A51,'ISO Integrated Audit Checklist'!A51:R617,2,0),"")</f>
        <v>8. Operation</v>
      </c>
      <c r="E51" s="25">
        <f>IFERROR(VLOOKUP(A51,'ISO Integrated Audit Checklist'!A51:R617,8,0),"")</f>
        <v>0</v>
      </c>
      <c r="F51" s="25">
        <f>IFERROR(VLOOKUP(A51,'ISO Integrated Audit Checklist'!A51:R617,9,0),"")</f>
        <v>1</v>
      </c>
      <c r="G51" s="25">
        <f>IFERROR(VLOOKUP(A51,'ISO Integrated Audit Checklist'!A51:R617,10,0),"")</f>
        <v>0</v>
      </c>
      <c r="H51" s="25">
        <f>IFERROR(VLOOKUP(A51,'ISO Integrated Audit Checklist'!A51:R617,11,0),"")</f>
        <v>0</v>
      </c>
      <c r="I51" s="26">
        <f>IFERROR(VLOOKUP(A51,'ISO Integrated Audit Checklist'!A51:R617,18,0),"")</f>
        <v>0.75</v>
      </c>
      <c r="J51" s="28">
        <f t="shared" si="1"/>
        <v>1</v>
      </c>
    </row>
    <row r="52" spans="1:10" ht="17" x14ac:dyDescent="0.2">
      <c r="A52" s="22" t="s">
        <v>782</v>
      </c>
      <c r="B52" s="23" t="str">
        <f>IFERROR(VLOOKUP(A52,'ISO Integrated Audit Checklist'!A52:F618,6,0),"")</f>
        <v>General</v>
      </c>
      <c r="C52" s="23" t="s">
        <v>1226</v>
      </c>
      <c r="D52" s="24" t="str">
        <f>IFERROR(VLOOKUP(A52,'ISO Integrated Audit Checklist'!A52:R618,2,0),"")</f>
        <v>8. Operation</v>
      </c>
      <c r="E52" s="25">
        <f>IFERROR(VLOOKUP(A52,'ISO Integrated Audit Checklist'!A52:R618,8,0),"")</f>
        <v>1</v>
      </c>
      <c r="F52" s="25">
        <f>IFERROR(VLOOKUP(A52,'ISO Integrated Audit Checklist'!A52:R618,9,0),"")</f>
        <v>0</v>
      </c>
      <c r="G52" s="25">
        <f>IFERROR(VLOOKUP(A52,'ISO Integrated Audit Checklist'!A52:R618,10,0),"")</f>
        <v>0</v>
      </c>
      <c r="H52" s="25">
        <f>IFERROR(VLOOKUP(A52,'ISO Integrated Audit Checklist'!A52:R618,11,0),"")</f>
        <v>0</v>
      </c>
      <c r="I52" s="26">
        <f>IFERROR(VLOOKUP(A52,'ISO Integrated Audit Checklist'!A52:R618,18,0),"")</f>
        <v>0.75</v>
      </c>
      <c r="J52" s="28">
        <f t="shared" si="1"/>
        <v>1</v>
      </c>
    </row>
    <row r="53" spans="1:10" ht="17" x14ac:dyDescent="0.2">
      <c r="A53" s="22" t="s">
        <v>785</v>
      </c>
      <c r="B53" s="23" t="str">
        <f>IFERROR(VLOOKUP(A53,'ISO Integrated Audit Checklist'!A53:F619,6,0),"")</f>
        <v>Design and development planning</v>
      </c>
      <c r="C53" s="23" t="s">
        <v>1227</v>
      </c>
      <c r="D53" s="24" t="str">
        <f>IFERROR(VLOOKUP(A53,'ISO Integrated Audit Checklist'!A53:R619,2,0),"")</f>
        <v>8. Operation</v>
      </c>
      <c r="E53" s="25">
        <f>IFERROR(VLOOKUP(A53,'ISO Integrated Audit Checklist'!A53:R619,8,0),"")</f>
        <v>1</v>
      </c>
      <c r="F53" s="25">
        <f>IFERROR(VLOOKUP(A53,'ISO Integrated Audit Checklist'!A53:R619,9,0),"")</f>
        <v>5</v>
      </c>
      <c r="G53" s="25">
        <f>IFERROR(VLOOKUP(A53,'ISO Integrated Audit Checklist'!A53:R619,10,0),"")</f>
        <v>1</v>
      </c>
      <c r="H53" s="25">
        <f>IFERROR(VLOOKUP(A53,'ISO Integrated Audit Checklist'!A53:R619,11,0),"")</f>
        <v>3</v>
      </c>
      <c r="I53" s="26">
        <f>IFERROR(VLOOKUP(A53,'ISO Integrated Audit Checklist'!A53:R619,18,0),"")</f>
        <v>0.5</v>
      </c>
      <c r="J53" s="28">
        <f t="shared" si="1"/>
        <v>1</v>
      </c>
    </row>
    <row r="54" spans="1:10" ht="17" x14ac:dyDescent="0.2">
      <c r="A54" s="22" t="s">
        <v>807</v>
      </c>
      <c r="B54" s="23" t="str">
        <f>IFERROR(VLOOKUP(A54,'ISO Integrated Audit Checklist'!A54:F620,6,0),"")</f>
        <v>Design and Development inputs</v>
      </c>
      <c r="C54" s="23" t="s">
        <v>1228</v>
      </c>
      <c r="D54" s="24" t="str">
        <f>IFERROR(VLOOKUP(A54,'ISO Integrated Audit Checklist'!A54:R620,2,0),"")</f>
        <v>8. Operation</v>
      </c>
      <c r="E54" s="25">
        <f>IFERROR(VLOOKUP(A54,'ISO Integrated Audit Checklist'!A54:R620,8,0),"")</f>
        <v>2</v>
      </c>
      <c r="F54" s="25">
        <f>IFERROR(VLOOKUP(A54,'ISO Integrated Audit Checklist'!A54:R620,9,0),"")</f>
        <v>1</v>
      </c>
      <c r="G54" s="25">
        <f>IFERROR(VLOOKUP(A54,'ISO Integrated Audit Checklist'!A54:R620,10,0),"")</f>
        <v>3</v>
      </c>
      <c r="H54" s="25">
        <f>IFERROR(VLOOKUP(A54,'ISO Integrated Audit Checklist'!A54:R620,11,0),"")</f>
        <v>3</v>
      </c>
      <c r="I54" s="26">
        <f>IFERROR(VLOOKUP(A54,'ISO Integrated Audit Checklist'!A54:R620,18,0),"")</f>
        <v>0.3888888888888889</v>
      </c>
      <c r="J54" s="28">
        <f t="shared" si="1"/>
        <v>1</v>
      </c>
    </row>
    <row r="55" spans="1:10" ht="17" x14ac:dyDescent="0.2">
      <c r="A55" s="22" t="s">
        <v>827</v>
      </c>
      <c r="B55" s="23" t="str">
        <f>IFERROR(VLOOKUP(A55,'ISO Integrated Audit Checklist'!A55:F621,6,0),"")</f>
        <v>Design and development controls</v>
      </c>
      <c r="C55" s="23" t="s">
        <v>1229</v>
      </c>
      <c r="D55" s="24" t="str">
        <f>IFERROR(VLOOKUP(A55,'ISO Integrated Audit Checklist'!A55:R621,2,0),"")</f>
        <v>8. Operation</v>
      </c>
      <c r="E55" s="25">
        <f>IFERROR(VLOOKUP(A55,'ISO Integrated Audit Checklist'!A55:R621,8,0),"")</f>
        <v>2</v>
      </c>
      <c r="F55" s="25">
        <f>IFERROR(VLOOKUP(A55,'ISO Integrated Audit Checklist'!A55:R621,9,0),"")</f>
        <v>1</v>
      </c>
      <c r="G55" s="25">
        <f>IFERROR(VLOOKUP(A55,'ISO Integrated Audit Checklist'!A55:R621,10,0),"")</f>
        <v>3</v>
      </c>
      <c r="H55" s="25">
        <f>IFERROR(VLOOKUP(A55,'ISO Integrated Audit Checklist'!A55:R621,11,0),"")</f>
        <v>0</v>
      </c>
      <c r="I55" s="26">
        <f>IFERROR(VLOOKUP(A55,'ISO Integrated Audit Checklist'!A55:R621,18,0),"")</f>
        <v>0.58333333333333337</v>
      </c>
      <c r="J55" s="28">
        <f t="shared" si="1"/>
        <v>1</v>
      </c>
    </row>
    <row r="56" spans="1:10" ht="17" x14ac:dyDescent="0.2">
      <c r="A56" s="22" t="s">
        <v>841</v>
      </c>
      <c r="B56" s="23" t="str">
        <f>IFERROR(VLOOKUP(A56,'ISO Integrated Audit Checklist'!A56:F622,6,0),"")</f>
        <v>Design and Development outputs</v>
      </c>
      <c r="C56" s="23" t="s">
        <v>1230</v>
      </c>
      <c r="D56" s="24" t="str">
        <f>IFERROR(VLOOKUP(A56,'ISO Integrated Audit Checklist'!A56:R622,2,0),"")</f>
        <v>8. Operation</v>
      </c>
      <c r="E56" s="25">
        <f>IFERROR(VLOOKUP(A56,'ISO Integrated Audit Checklist'!A56:R622,8,0),"")</f>
        <v>2</v>
      </c>
      <c r="F56" s="25">
        <f>IFERROR(VLOOKUP(A56,'ISO Integrated Audit Checklist'!A56:R622,9,0),"")</f>
        <v>2</v>
      </c>
      <c r="G56" s="25">
        <f>IFERROR(VLOOKUP(A56,'ISO Integrated Audit Checklist'!A56:R622,10,0),"")</f>
        <v>1</v>
      </c>
      <c r="H56" s="25">
        <f>IFERROR(VLOOKUP(A56,'ISO Integrated Audit Checklist'!A56:R622,11,0),"")</f>
        <v>0</v>
      </c>
      <c r="I56" s="26">
        <f>IFERROR(VLOOKUP(A56,'ISO Integrated Audit Checklist'!A56:R622,18,0),"")</f>
        <v>0.75</v>
      </c>
      <c r="J56" s="28">
        <f t="shared" si="1"/>
        <v>1</v>
      </c>
    </row>
    <row r="57" spans="1:10" ht="17" x14ac:dyDescent="0.2">
      <c r="A57" s="22" t="s">
        <v>853</v>
      </c>
      <c r="B57" s="23" t="str">
        <f>IFERROR(VLOOKUP(A57,'ISO Integrated Audit Checklist'!A57:F623,6,0),"")</f>
        <v>Design and Development changes</v>
      </c>
      <c r="C57" s="23" t="s">
        <v>1231</v>
      </c>
      <c r="D57" s="24" t="str">
        <f>IFERROR(VLOOKUP(A57,'ISO Integrated Audit Checklist'!A57:R623,2,0),"")</f>
        <v>8. Operation</v>
      </c>
      <c r="E57" s="25">
        <f>IFERROR(VLOOKUP(A57,'ISO Integrated Audit Checklist'!A57:R623,8,0),"")</f>
        <v>2</v>
      </c>
      <c r="F57" s="25">
        <f>IFERROR(VLOOKUP(A57,'ISO Integrated Audit Checklist'!A57:R623,9,0),"")</f>
        <v>0</v>
      </c>
      <c r="G57" s="25">
        <f>IFERROR(VLOOKUP(A57,'ISO Integrated Audit Checklist'!A57:R623,10,0),"")</f>
        <v>0</v>
      </c>
      <c r="H57" s="25">
        <f>IFERROR(VLOOKUP(A57,'ISO Integrated Audit Checklist'!A57:R623,11,0),"")</f>
        <v>0</v>
      </c>
      <c r="I57" s="26">
        <f>IFERROR(VLOOKUP(A57,'ISO Integrated Audit Checklist'!A57:R623,18,0),"")</f>
        <v>1</v>
      </c>
      <c r="J57" s="28">
        <f t="shared" si="1"/>
        <v>1</v>
      </c>
    </row>
    <row r="58" spans="1:10" ht="17" x14ac:dyDescent="0.2">
      <c r="A58" s="22" t="s">
        <v>861</v>
      </c>
      <c r="B58" s="23" t="str">
        <f>IFERROR(VLOOKUP(A58,'ISO Integrated Audit Checklist'!A58:F624,6,0),"")</f>
        <v>General</v>
      </c>
      <c r="C58" s="23" t="s">
        <v>1232</v>
      </c>
      <c r="D58" s="24" t="str">
        <f>IFERROR(VLOOKUP(A58,'ISO Integrated Audit Checklist'!A58:R624,2,0),"")</f>
        <v>8. Operation</v>
      </c>
      <c r="E58" s="25">
        <f>IFERROR(VLOOKUP(A58,'ISO Integrated Audit Checklist'!A58:R624,8,0),"")</f>
        <v>3</v>
      </c>
      <c r="F58" s="25">
        <f>IFERROR(VLOOKUP(A58,'ISO Integrated Audit Checklist'!A58:R624,9,0),"")</f>
        <v>3</v>
      </c>
      <c r="G58" s="25">
        <f>IFERROR(VLOOKUP(A58,'ISO Integrated Audit Checklist'!A58:R624,10,0),"")</f>
        <v>0</v>
      </c>
      <c r="H58" s="25">
        <f>IFERROR(VLOOKUP(A58,'ISO Integrated Audit Checklist'!A58:R624,11,0),"")</f>
        <v>0</v>
      </c>
      <c r="I58" s="26">
        <f>IFERROR(VLOOKUP(A58,'ISO Integrated Audit Checklist'!A58:R624,18,0),"")</f>
        <v>0.875</v>
      </c>
      <c r="J58" s="28">
        <f t="shared" si="1"/>
        <v>1</v>
      </c>
    </row>
    <row r="59" spans="1:10" ht="17" x14ac:dyDescent="0.2">
      <c r="A59" s="22" t="s">
        <v>874</v>
      </c>
      <c r="B59" s="23" t="str">
        <f>IFERROR(VLOOKUP(A59,'ISO Integrated Audit Checklist'!A59:F625,6,0),"")</f>
        <v>Type and extent of control</v>
      </c>
      <c r="C59" s="23" t="s">
        <v>1233</v>
      </c>
      <c r="D59" s="24" t="str">
        <f>IFERROR(VLOOKUP(A59,'ISO Integrated Audit Checklist'!A59:R625,2,0),"")</f>
        <v>8. Operation</v>
      </c>
      <c r="E59" s="25">
        <f>IFERROR(VLOOKUP(A59,'ISO Integrated Audit Checklist'!A59:R625,8,0),"")</f>
        <v>4</v>
      </c>
      <c r="F59" s="25">
        <f>IFERROR(VLOOKUP(A59,'ISO Integrated Audit Checklist'!A59:R625,9,0),"")</f>
        <v>2</v>
      </c>
      <c r="G59" s="25">
        <f>IFERROR(VLOOKUP(A59,'ISO Integrated Audit Checklist'!A59:R625,10,0),"")</f>
        <v>0</v>
      </c>
      <c r="H59" s="25">
        <f>IFERROR(VLOOKUP(A59,'ISO Integrated Audit Checklist'!A59:R625,11,0),"")</f>
        <v>0</v>
      </c>
      <c r="I59" s="26">
        <f>IFERROR(VLOOKUP(A59,'ISO Integrated Audit Checklist'!A59:R625,18,0),"")</f>
        <v>0.91666666666666663</v>
      </c>
      <c r="J59" s="28">
        <f t="shared" si="1"/>
        <v>1</v>
      </c>
    </row>
    <row r="60" spans="1:10" ht="17" x14ac:dyDescent="0.2">
      <c r="A60" s="22" t="s">
        <v>888</v>
      </c>
      <c r="B60" s="23" t="str">
        <f>IFERROR(VLOOKUP(A60,'ISO Integrated Audit Checklist'!A60:F626,6,0),"")</f>
        <v xml:space="preserve"> Information for external providers</v>
      </c>
      <c r="C60" s="23" t="s">
        <v>1234</v>
      </c>
      <c r="D60" s="24" t="str">
        <f>IFERROR(VLOOKUP(A60,'ISO Integrated Audit Checklist'!A60:R626,2,0),"")</f>
        <v>8. Operation</v>
      </c>
      <c r="E60" s="25">
        <f>IFERROR(VLOOKUP(A60,'ISO Integrated Audit Checklist'!A60:R626,8,0),"")</f>
        <v>4</v>
      </c>
      <c r="F60" s="25">
        <f>IFERROR(VLOOKUP(A60,'ISO Integrated Audit Checklist'!A60:R626,9,0),"")</f>
        <v>3</v>
      </c>
      <c r="G60" s="25">
        <f>IFERROR(VLOOKUP(A60,'ISO Integrated Audit Checklist'!A60:R626,10,0),"")</f>
        <v>0</v>
      </c>
      <c r="H60" s="25">
        <f>IFERROR(VLOOKUP(A60,'ISO Integrated Audit Checklist'!A60:R626,11,0),"")</f>
        <v>0</v>
      </c>
      <c r="I60" s="26">
        <f>IFERROR(VLOOKUP(A60,'ISO Integrated Audit Checklist'!A60:R626,18,0),"")</f>
        <v>0.8928571428571429</v>
      </c>
      <c r="J60" s="28">
        <f t="shared" si="1"/>
        <v>1</v>
      </c>
    </row>
    <row r="61" spans="1:10" ht="34" x14ac:dyDescent="0.2">
      <c r="A61" s="22" t="s">
        <v>906</v>
      </c>
      <c r="B61" s="23" t="str">
        <f>IFERROR(VLOOKUP(A61,'ISO Integrated Audit Checklist'!A61:F627,6,0),"")</f>
        <v>Control of production and service provision</v>
      </c>
      <c r="C61" s="23" t="s">
        <v>1235</v>
      </c>
      <c r="D61" s="24" t="str">
        <f>IFERROR(VLOOKUP(A61,'ISO Integrated Audit Checklist'!A61:R627,2,0),"")</f>
        <v>8. Operation</v>
      </c>
      <c r="E61" s="25">
        <f>IFERROR(VLOOKUP(A61,'ISO Integrated Audit Checklist'!A61:R627,8,0),"")</f>
        <v>3</v>
      </c>
      <c r="F61" s="25">
        <f>IFERROR(VLOOKUP(A61,'ISO Integrated Audit Checklist'!A61:R627,9,0),"")</f>
        <v>4</v>
      </c>
      <c r="G61" s="25">
        <f>IFERROR(VLOOKUP(A61,'ISO Integrated Audit Checklist'!A61:R627,10,0),"")</f>
        <v>1</v>
      </c>
      <c r="H61" s="25">
        <f>IFERROR(VLOOKUP(A61,'ISO Integrated Audit Checklist'!A61:R627,11,0),"")</f>
        <v>0</v>
      </c>
      <c r="I61" s="26">
        <f>IFERROR(VLOOKUP(A61,'ISO Integrated Audit Checklist'!A61:R627,18,0),"")</f>
        <v>0.69444444444444442</v>
      </c>
      <c r="J61" s="28">
        <f t="shared" si="1"/>
        <v>1</v>
      </c>
    </row>
    <row r="62" spans="1:10" ht="17" x14ac:dyDescent="0.2">
      <c r="A62" s="22" t="s">
        <v>926</v>
      </c>
      <c r="B62" s="23" t="str">
        <f>IFERROR(VLOOKUP(A62,'ISO Integrated Audit Checklist'!A62:F628,6,0),"")</f>
        <v>Identification and traceability</v>
      </c>
      <c r="C62" s="23" t="s">
        <v>1236</v>
      </c>
      <c r="D62" s="24" t="str">
        <f>IFERROR(VLOOKUP(A62,'ISO Integrated Audit Checklist'!A62:R628,2,0),"")</f>
        <v>8. Operation</v>
      </c>
      <c r="E62" s="25">
        <f>IFERROR(VLOOKUP(A62,'ISO Integrated Audit Checklist'!A62:R628,8,0),"")</f>
        <v>0</v>
      </c>
      <c r="F62" s="25">
        <f>IFERROR(VLOOKUP(A62,'ISO Integrated Audit Checklist'!A62:R628,9,0),"")</f>
        <v>2</v>
      </c>
      <c r="G62" s="25">
        <f>IFERROR(VLOOKUP(A62,'ISO Integrated Audit Checklist'!A62:R628,10,0),"")</f>
        <v>0</v>
      </c>
      <c r="H62" s="25">
        <f>IFERROR(VLOOKUP(A62,'ISO Integrated Audit Checklist'!A62:R628,11,0),"")</f>
        <v>2</v>
      </c>
      <c r="I62" s="26">
        <f>IFERROR(VLOOKUP(A62,'ISO Integrated Audit Checklist'!A62:R628,18,0),"")</f>
        <v>0.375</v>
      </c>
      <c r="J62" s="28">
        <f t="shared" si="1"/>
        <v>1</v>
      </c>
    </row>
    <row r="63" spans="1:10" ht="34" x14ac:dyDescent="0.2">
      <c r="A63" s="22" t="s">
        <v>936</v>
      </c>
      <c r="B63" s="23" t="str">
        <f>IFERROR(VLOOKUP(A63,'ISO Integrated Audit Checklist'!A63:F629,6,0),"")</f>
        <v>Property belonging to customers or external providers</v>
      </c>
      <c r="C63" s="23" t="s">
        <v>1237</v>
      </c>
      <c r="D63" s="24" t="str">
        <f>IFERROR(VLOOKUP(A63,'ISO Integrated Audit Checklist'!A63:R629,2,0),"")</f>
        <v>8. Operation</v>
      </c>
      <c r="E63" s="25">
        <f>IFERROR(VLOOKUP(A63,'ISO Integrated Audit Checklist'!A63:R629,8,0),"")</f>
        <v>0</v>
      </c>
      <c r="F63" s="25">
        <f>IFERROR(VLOOKUP(A63,'ISO Integrated Audit Checklist'!A63:R629,9,0),"")</f>
        <v>3</v>
      </c>
      <c r="G63" s="25">
        <f>IFERROR(VLOOKUP(A63,'ISO Integrated Audit Checklist'!A63:R629,10,0),"")</f>
        <v>0</v>
      </c>
      <c r="H63" s="25">
        <f>IFERROR(VLOOKUP(A63,'ISO Integrated Audit Checklist'!A63:R629,11,0),"")</f>
        <v>0</v>
      </c>
      <c r="I63" s="26">
        <f>IFERROR(VLOOKUP(A63,'ISO Integrated Audit Checklist'!A63:R629,18,0),"")</f>
        <v>0.75</v>
      </c>
      <c r="J63" s="28">
        <f t="shared" si="1"/>
        <v>1</v>
      </c>
    </row>
    <row r="64" spans="1:10" ht="17" x14ac:dyDescent="0.2">
      <c r="A64" s="22" t="s">
        <v>944</v>
      </c>
      <c r="B64" s="29" t="str">
        <f>IFERROR(VLOOKUP(A64,'ISO Integrated Audit Checklist'!A64:F630,6,0),"")</f>
        <v>Preservation</v>
      </c>
      <c r="C64" s="29" t="s">
        <v>1238</v>
      </c>
      <c r="D64" s="30" t="str">
        <f>IFERROR(VLOOKUP(A64,'ISO Integrated Audit Checklist'!A64:R630,2,0),"")</f>
        <v>8. Operation</v>
      </c>
      <c r="E64" s="31">
        <f>IFERROR(VLOOKUP(A64,'ISO Integrated Audit Checklist'!A64:R630,8,0),"")</f>
        <v>1</v>
      </c>
      <c r="F64" s="31">
        <f>IFERROR(VLOOKUP(A64,'ISO Integrated Audit Checklist'!A64:R630,9,0),"")</f>
        <v>0</v>
      </c>
      <c r="G64" s="31">
        <f>IFERROR(VLOOKUP(A64,'ISO Integrated Audit Checklist'!A64:R630,10,0),"")</f>
        <v>0</v>
      </c>
      <c r="H64" s="31">
        <f>IFERROR(VLOOKUP(A64,'ISO Integrated Audit Checklist'!A64:R630,11,0),"")</f>
        <v>0</v>
      </c>
      <c r="I64" s="32">
        <f>IFERROR(VLOOKUP(A64,'ISO Integrated Audit Checklist'!A64:R630,18,0),"")</f>
        <v>1</v>
      </c>
      <c r="J64" s="33">
        <f t="shared" si="1"/>
        <v>1</v>
      </c>
    </row>
    <row r="65" spans="1:10" ht="17" x14ac:dyDescent="0.2">
      <c r="A65" s="22" t="s">
        <v>948</v>
      </c>
      <c r="B65" s="23" t="str">
        <f>IFERROR(VLOOKUP(A65,'ISO Integrated Audit Checklist'!A65:F631,6,0),"")</f>
        <v>Post-delivery activities</v>
      </c>
      <c r="C65" s="23" t="s">
        <v>1239</v>
      </c>
      <c r="D65" s="24" t="str">
        <f>IFERROR(VLOOKUP(A65,'ISO Integrated Audit Checklist'!A65:R631,2,0),"")</f>
        <v>8. Operation</v>
      </c>
      <c r="E65" s="25">
        <f>IFERROR(VLOOKUP(A65,'ISO Integrated Audit Checklist'!A65:R631,8,0),"")</f>
        <v>0</v>
      </c>
      <c r="F65" s="25">
        <f>IFERROR(VLOOKUP(A65,'ISO Integrated Audit Checklist'!A65:R631,9,0),"")</f>
        <v>2</v>
      </c>
      <c r="G65" s="25">
        <f>IFERROR(VLOOKUP(A65,'ISO Integrated Audit Checklist'!A65:R631,10,0),"")</f>
        <v>0</v>
      </c>
      <c r="H65" s="25">
        <f>IFERROR(VLOOKUP(A65,'ISO Integrated Audit Checklist'!A65:R631,11,0),"")</f>
        <v>0</v>
      </c>
      <c r="I65" s="26">
        <f>IFERROR(VLOOKUP(A65,'ISO Integrated Audit Checklist'!A65:R631,18,0),"")</f>
        <v>0.75</v>
      </c>
      <c r="J65" s="28">
        <f t="shared" ref="J65:J78" si="2">IF(I65&lt;&gt;"",1,"")</f>
        <v>1</v>
      </c>
    </row>
    <row r="66" spans="1:10" ht="17" x14ac:dyDescent="0.2">
      <c r="A66" s="22" t="s">
        <v>954</v>
      </c>
      <c r="B66" s="23" t="str">
        <f>IFERROR(VLOOKUP(A66,'ISO Integrated Audit Checklist'!A66:F632,6,0),"")</f>
        <v>Control of change</v>
      </c>
      <c r="C66" s="23" t="s">
        <v>1240</v>
      </c>
      <c r="D66" s="24" t="str">
        <f>IFERROR(VLOOKUP(A66,'ISO Integrated Audit Checklist'!A66:R632,2,0),"")</f>
        <v>8. Operation</v>
      </c>
      <c r="E66" s="25">
        <f>IFERROR(VLOOKUP(A66,'ISO Integrated Audit Checklist'!A66:R632,8,0),"")</f>
        <v>2</v>
      </c>
      <c r="F66" s="25">
        <f>IFERROR(VLOOKUP(A66,'ISO Integrated Audit Checklist'!A66:R632,9,0),"")</f>
        <v>0</v>
      </c>
      <c r="G66" s="25">
        <f>IFERROR(VLOOKUP(A66,'ISO Integrated Audit Checklist'!A66:R632,10,0),"")</f>
        <v>0</v>
      </c>
      <c r="H66" s="25">
        <f>IFERROR(VLOOKUP(A66,'ISO Integrated Audit Checklist'!A66:R632,11,0),"")</f>
        <v>0</v>
      </c>
      <c r="I66" s="26">
        <f>IFERROR(VLOOKUP(A66,'ISO Integrated Audit Checklist'!A66:R632,18,0),"")</f>
        <v>0.95833333333333337</v>
      </c>
      <c r="J66" s="28">
        <f t="shared" si="2"/>
        <v>1</v>
      </c>
    </row>
    <row r="67" spans="1:10" ht="17" x14ac:dyDescent="0.2">
      <c r="A67" s="22" t="s">
        <v>960</v>
      </c>
      <c r="B67" s="23" t="str">
        <f>IFERROR(VLOOKUP(A67,'ISO Integrated Audit Checklist'!A67:F633,6,0),"")</f>
        <v>Release of products and services</v>
      </c>
      <c r="C67" s="23" t="s">
        <v>1241</v>
      </c>
      <c r="D67" s="24" t="str">
        <f>IFERROR(VLOOKUP(A67,'ISO Integrated Audit Checklist'!A67:R633,2,0),"")</f>
        <v>8. Operation</v>
      </c>
      <c r="E67" s="25">
        <f>IFERROR(VLOOKUP(A67,'ISO Integrated Audit Checklist'!A67:R633,8,0),"")</f>
        <v>3</v>
      </c>
      <c r="F67" s="25">
        <f>IFERROR(VLOOKUP(A67,'ISO Integrated Audit Checklist'!A67:R633,9,0),"")</f>
        <v>1</v>
      </c>
      <c r="G67" s="25">
        <f>IFERROR(VLOOKUP(A67,'ISO Integrated Audit Checklist'!A67:R633,10,0),"")</f>
        <v>0</v>
      </c>
      <c r="H67" s="25">
        <f>IFERROR(VLOOKUP(A67,'ISO Integrated Audit Checklist'!A67:R633,11,0),"")</f>
        <v>0</v>
      </c>
      <c r="I67" s="26">
        <f>IFERROR(VLOOKUP(A67,'ISO Integrated Audit Checklist'!A67:R633,18,0),"")</f>
        <v>0.9375</v>
      </c>
      <c r="J67" s="28">
        <f t="shared" si="2"/>
        <v>1</v>
      </c>
    </row>
    <row r="68" spans="1:10" ht="17" x14ac:dyDescent="0.2">
      <c r="A68" s="22" t="s">
        <v>970</v>
      </c>
      <c r="B68" s="23" t="str">
        <f>IFERROR(VLOOKUP(A68,'ISO Integrated Audit Checklist'!A68:F634,6,0),"")</f>
        <v>Control of nonconforming outputs</v>
      </c>
      <c r="C68" s="23" t="s">
        <v>1242</v>
      </c>
      <c r="D68" s="24" t="str">
        <f>IFERROR(VLOOKUP(A68,'ISO Integrated Audit Checklist'!A68:R634,2,0),"")</f>
        <v>8. Operation</v>
      </c>
      <c r="E68" s="25">
        <f>IFERROR(VLOOKUP(A68,'ISO Integrated Audit Checklist'!A68:R634,8,0),"")</f>
        <v>2</v>
      </c>
      <c r="F68" s="25">
        <f>IFERROR(VLOOKUP(A68,'ISO Integrated Audit Checklist'!A68:R634,9,0),"")</f>
        <v>2</v>
      </c>
      <c r="G68" s="25">
        <f>IFERROR(VLOOKUP(A68,'ISO Integrated Audit Checklist'!A68:R634,10,0),"")</f>
        <v>2</v>
      </c>
      <c r="H68" s="25">
        <f>IFERROR(VLOOKUP(A68,'ISO Integrated Audit Checklist'!A68:R634,11,0),"")</f>
        <v>0</v>
      </c>
      <c r="I68" s="26">
        <f>IFERROR(VLOOKUP(A68,'ISO Integrated Audit Checklist'!A68:R634,18,0),"")</f>
        <v>0.66666666666666663</v>
      </c>
      <c r="J68" s="28">
        <f t="shared" si="2"/>
        <v>1</v>
      </c>
    </row>
    <row r="69" spans="1:10" ht="34" x14ac:dyDescent="0.2">
      <c r="A69" s="22" t="s">
        <v>989</v>
      </c>
      <c r="B69" s="23" t="str">
        <f>IFERROR(VLOOKUP(A69,'ISO Integrated Audit Checklist'!A69:F635,6,0),"")</f>
        <v>Monitoring, Measurement, Analysis and Evaluation - General</v>
      </c>
      <c r="C69" s="23" t="s">
        <v>1243</v>
      </c>
      <c r="D69" s="24" t="str">
        <f>IFERROR(VLOOKUP(A69,'ISO Integrated Audit Checklist'!A69:R635,2,0),"")</f>
        <v>9. Evaluation</v>
      </c>
      <c r="E69" s="25">
        <f>IFERROR(VLOOKUP(A69,'ISO Integrated Audit Checklist'!A69:R635,8,0),"")</f>
        <v>10</v>
      </c>
      <c r="F69" s="25">
        <f>IFERROR(VLOOKUP(A69,'ISO Integrated Audit Checklist'!A69:R635,9,0),"")</f>
        <v>3</v>
      </c>
      <c r="G69" s="25">
        <f>IFERROR(VLOOKUP(A69,'ISO Integrated Audit Checklist'!A69:R635,10,0),"")</f>
        <v>0</v>
      </c>
      <c r="H69" s="25">
        <f>IFERROR(VLOOKUP(A69,'ISO Integrated Audit Checklist'!A69:R635,11,0),"")</f>
        <v>1</v>
      </c>
      <c r="I69" s="26">
        <f>IFERROR(VLOOKUP(A69,'ISO Integrated Audit Checklist'!A69:R635,18,0),"")</f>
        <v>0.94230769230769229</v>
      </c>
      <c r="J69" s="28">
        <f t="shared" si="2"/>
        <v>1</v>
      </c>
    </row>
    <row r="70" spans="1:10" ht="17" x14ac:dyDescent="0.2">
      <c r="A70" s="22" t="s">
        <v>1019</v>
      </c>
      <c r="B70" s="23" t="str">
        <f>IFERROR(VLOOKUP(A70,'ISO Integrated Audit Checklist'!A70:F636,6,0),"")</f>
        <v>Customer Satisfaction</v>
      </c>
      <c r="C70" s="23" t="s">
        <v>1244</v>
      </c>
      <c r="D70" s="24" t="str">
        <f>IFERROR(VLOOKUP(A70,'ISO Integrated Audit Checklist'!A70:R636,2,0),"")</f>
        <v>9. Evaluation</v>
      </c>
      <c r="E70" s="25">
        <f>IFERROR(VLOOKUP(A70,'ISO Integrated Audit Checklist'!A70:R636,8,0),"")</f>
        <v>1</v>
      </c>
      <c r="F70" s="25">
        <f>IFERROR(VLOOKUP(A70,'ISO Integrated Audit Checklist'!A70:R636,9,0),"")</f>
        <v>0</v>
      </c>
      <c r="G70" s="25">
        <f>IFERROR(VLOOKUP(A70,'ISO Integrated Audit Checklist'!A70:R636,10,0),"")</f>
        <v>1</v>
      </c>
      <c r="H70" s="25">
        <f>IFERROR(VLOOKUP(A70,'ISO Integrated Audit Checklist'!A70:R636,11,0),"")</f>
        <v>0</v>
      </c>
      <c r="I70" s="26">
        <f>IFERROR(VLOOKUP(A70,'ISO Integrated Audit Checklist'!A70:R636,18,0),"")</f>
        <v>0.625</v>
      </c>
      <c r="J70" s="28">
        <f t="shared" si="2"/>
        <v>1</v>
      </c>
    </row>
    <row r="71" spans="1:10" ht="34" x14ac:dyDescent="0.2">
      <c r="A71" s="22" t="s">
        <v>1025</v>
      </c>
      <c r="B71" s="23" t="str">
        <f>IFERROR(VLOOKUP(A71,'ISO Integrated Audit Checklist'!A71:F637,6,0),"")</f>
        <v>Monitoring, Measurement, Analysis and Evaluation - Evaluation of Compliance</v>
      </c>
      <c r="C71" s="23" t="s">
        <v>1245</v>
      </c>
      <c r="D71" s="24" t="str">
        <f>IFERROR(VLOOKUP(A71,'ISO Integrated Audit Checklist'!A71:R637,2,0),"")</f>
        <v>9. Evaluation</v>
      </c>
      <c r="E71" s="25">
        <f>IFERROR(VLOOKUP(A71,'ISO Integrated Audit Checklist'!A71:R637,8,0),"")</f>
        <v>0</v>
      </c>
      <c r="F71" s="25">
        <f>IFERROR(VLOOKUP(A71,'ISO Integrated Audit Checklist'!A71:R637,9,0),"")</f>
        <v>1</v>
      </c>
      <c r="G71" s="25">
        <f>IFERROR(VLOOKUP(A71,'ISO Integrated Audit Checklist'!A71:R637,10,0),"")</f>
        <v>2</v>
      </c>
      <c r="H71" s="25">
        <f>IFERROR(VLOOKUP(A71,'ISO Integrated Audit Checklist'!A71:R637,11,0),"")</f>
        <v>2</v>
      </c>
      <c r="I71" s="26">
        <f>IFERROR(VLOOKUP(A71,'ISO Integrated Audit Checklist'!A71:R637,18,0),"")</f>
        <v>0.25</v>
      </c>
      <c r="J71" s="28">
        <f t="shared" si="2"/>
        <v>1</v>
      </c>
    </row>
    <row r="72" spans="1:10" ht="17" x14ac:dyDescent="0.2">
      <c r="A72" s="22" t="s">
        <v>1037</v>
      </c>
      <c r="B72" s="23" t="str">
        <f>IFERROR(VLOOKUP(A72,'ISO Integrated Audit Checklist'!A72:F638,6,0),"")</f>
        <v>Analysis &amp; Evaluation</v>
      </c>
      <c r="C72" s="23" t="s">
        <v>1246</v>
      </c>
      <c r="D72" s="24" t="str">
        <f>IFERROR(VLOOKUP(A72,'ISO Integrated Audit Checklist'!A72:R638,2,0),"")</f>
        <v>9. Evaluation</v>
      </c>
      <c r="E72" s="25">
        <f>IFERROR(VLOOKUP(A72,'ISO Integrated Audit Checklist'!A72:R638,8,0),"")</f>
        <v>1</v>
      </c>
      <c r="F72" s="25">
        <f>IFERROR(VLOOKUP(A72,'ISO Integrated Audit Checklist'!A72:R638,9,0),"")</f>
        <v>2</v>
      </c>
      <c r="G72" s="25">
        <f>IFERROR(VLOOKUP(A72,'ISO Integrated Audit Checklist'!A72:R638,10,0),"")</f>
        <v>0</v>
      </c>
      <c r="H72" s="25">
        <f>IFERROR(VLOOKUP(A72,'ISO Integrated Audit Checklist'!A72:R638,11,0),"")</f>
        <v>5</v>
      </c>
      <c r="I72" s="26">
        <f>IFERROR(VLOOKUP(A72,'ISO Integrated Audit Checklist'!A72:R638,18,0),"")</f>
        <v>0.3125</v>
      </c>
      <c r="J72" s="28">
        <f t="shared" si="2"/>
        <v>1</v>
      </c>
    </row>
    <row r="73" spans="1:10" ht="34" x14ac:dyDescent="0.2">
      <c r="A73" s="22" t="s">
        <v>1057</v>
      </c>
      <c r="B73" s="23" t="str">
        <f>IFERROR(VLOOKUP(A73,'ISO Integrated Audit Checklist'!A73:F639,6,0),"")</f>
        <v>Performance Evaluation - Internal Audit - General</v>
      </c>
      <c r="C73" s="23" t="s">
        <v>1247</v>
      </c>
      <c r="D73" s="24" t="str">
        <f>IFERROR(VLOOKUP(A73,'ISO Integrated Audit Checklist'!A73:R639,2,0),"")</f>
        <v>9. Evaluation</v>
      </c>
      <c r="E73" s="25">
        <f>IFERROR(VLOOKUP(A73,'ISO Integrated Audit Checklist'!A73:R639,8,0),"")</f>
        <v>3</v>
      </c>
      <c r="F73" s="25">
        <f>IFERROR(VLOOKUP(A73,'ISO Integrated Audit Checklist'!A73:R639,9,0),"")</f>
        <v>0</v>
      </c>
      <c r="G73" s="25">
        <f>IFERROR(VLOOKUP(A73,'ISO Integrated Audit Checklist'!A73:R639,10,0),"")</f>
        <v>0</v>
      </c>
      <c r="H73" s="25">
        <f>IFERROR(VLOOKUP(A73,'ISO Integrated Audit Checklist'!A73:R639,11,0),"")</f>
        <v>0</v>
      </c>
      <c r="I73" s="26">
        <f>IFERROR(VLOOKUP(A73,'ISO Integrated Audit Checklist'!A73:R639,18,0),"")</f>
        <v>1</v>
      </c>
      <c r="J73" s="28">
        <f t="shared" si="2"/>
        <v>1</v>
      </c>
    </row>
    <row r="74" spans="1:10" ht="34" x14ac:dyDescent="0.2">
      <c r="A74" s="22" t="s">
        <v>1065</v>
      </c>
      <c r="B74" s="23" t="str">
        <f>IFERROR(VLOOKUP(A74,'ISO Integrated Audit Checklist'!A74:F640,6,0),"")</f>
        <v>Performance Evaluation - Internal Audit Programme</v>
      </c>
      <c r="C74" s="23" t="s">
        <v>1248</v>
      </c>
      <c r="D74" s="24" t="str">
        <f>IFERROR(VLOOKUP(A74,'ISO Integrated Audit Checklist'!A74:R640,2,0),"")</f>
        <v>9. Evaluation</v>
      </c>
      <c r="E74" s="25">
        <f>IFERROR(VLOOKUP(A74,'ISO Integrated Audit Checklist'!A74:R640,8,0),"")</f>
        <v>6</v>
      </c>
      <c r="F74" s="25">
        <f>IFERROR(VLOOKUP(A74,'ISO Integrated Audit Checklist'!A74:R640,9,0),"")</f>
        <v>0</v>
      </c>
      <c r="G74" s="25">
        <f>IFERROR(VLOOKUP(A74,'ISO Integrated Audit Checklist'!A74:R640,10,0),"")</f>
        <v>0</v>
      </c>
      <c r="H74" s="25">
        <f>IFERROR(VLOOKUP(A74,'ISO Integrated Audit Checklist'!A74:R640,11,0),"")</f>
        <v>0</v>
      </c>
      <c r="I74" s="26">
        <f>IFERROR(VLOOKUP(A74,'ISO Integrated Audit Checklist'!A74:R640,18,0),"")</f>
        <v>1</v>
      </c>
      <c r="J74" s="28">
        <f t="shared" si="2"/>
        <v>1</v>
      </c>
    </row>
    <row r="75" spans="1:10" ht="34" x14ac:dyDescent="0.2">
      <c r="A75" s="22" t="s">
        <v>1079</v>
      </c>
      <c r="B75" s="23" t="str">
        <f>IFERROR(VLOOKUP(A75,'ISO Integrated Audit Checklist'!A75:F641,6,0),"")</f>
        <v>Performance Evaluation - Management Review</v>
      </c>
      <c r="C75" s="23" t="s">
        <v>1249</v>
      </c>
      <c r="D75" s="24" t="str">
        <f>IFERROR(VLOOKUP(A75,'ISO Integrated Audit Checklist'!A75:R641,2,0),"")</f>
        <v>9. Evaluation</v>
      </c>
      <c r="E75" s="25">
        <f>IFERROR(VLOOKUP(A75,'ISO Integrated Audit Checklist'!A75:R641,8,0),"")</f>
        <v>6</v>
      </c>
      <c r="F75" s="25">
        <f>IFERROR(VLOOKUP(A75,'ISO Integrated Audit Checklist'!A75:R641,9,0),"")</f>
        <v>6</v>
      </c>
      <c r="G75" s="25">
        <f>IFERROR(VLOOKUP(A75,'ISO Integrated Audit Checklist'!A75:R641,10,0),"")</f>
        <v>2</v>
      </c>
      <c r="H75" s="25">
        <f>IFERROR(VLOOKUP(A75,'ISO Integrated Audit Checklist'!A75:R641,11,0),"")</f>
        <v>2</v>
      </c>
      <c r="I75" s="26">
        <f>IFERROR(VLOOKUP(A75,'ISO Integrated Audit Checklist'!A75:R641,18,0),"")</f>
        <v>0.6875</v>
      </c>
      <c r="J75" s="28">
        <f t="shared" si="2"/>
        <v>1</v>
      </c>
    </row>
    <row r="76" spans="1:10" ht="17" x14ac:dyDescent="0.2">
      <c r="A76" s="22" t="s">
        <v>1116</v>
      </c>
      <c r="B76" s="23" t="str">
        <f>IFERROR(VLOOKUP(A76,'ISO Integrated Audit Checklist'!A76:F642,6,0),"")</f>
        <v xml:space="preserve">Improvement - General </v>
      </c>
      <c r="C76" s="23" t="s">
        <v>1250</v>
      </c>
      <c r="D76" s="24" t="str">
        <f>IFERROR(VLOOKUP(A76,'ISO Integrated Audit Checklist'!A76:R642,2,0),"")</f>
        <v xml:space="preserve">10. Improvement </v>
      </c>
      <c r="E76" s="25">
        <f>IFERROR(VLOOKUP(A76,'ISO Integrated Audit Checklist'!A76:R642,8,0),"")</f>
        <v>2</v>
      </c>
      <c r="F76" s="25">
        <f>IFERROR(VLOOKUP(A76,'ISO Integrated Audit Checklist'!A76:R642,9,0),"")</f>
        <v>0</v>
      </c>
      <c r="G76" s="25">
        <f>IFERROR(VLOOKUP(A76,'ISO Integrated Audit Checklist'!A76:R642,10,0),"")</f>
        <v>2</v>
      </c>
      <c r="H76" s="25">
        <f>IFERROR(VLOOKUP(A76,'ISO Integrated Audit Checklist'!A76:R642,11,0),"")</f>
        <v>1</v>
      </c>
      <c r="I76" s="26">
        <f>IFERROR(VLOOKUP(A76,'ISO Integrated Audit Checklist'!A76:R642,18,0),"")</f>
        <v>0.5</v>
      </c>
      <c r="J76" s="28">
        <f t="shared" si="2"/>
        <v>1</v>
      </c>
    </row>
    <row r="77" spans="1:10" ht="34" x14ac:dyDescent="0.2">
      <c r="A77" s="22" t="s">
        <v>1128</v>
      </c>
      <c r="B77" s="23" t="str">
        <f>IFERROR(VLOOKUP(A77,'ISO Integrated Audit Checklist'!A77:F643,6,0),"")</f>
        <v>Improvement - Incident, Nonconformity and Corrective Action</v>
      </c>
      <c r="C77" s="23" t="s">
        <v>1251</v>
      </c>
      <c r="D77" s="24" t="str">
        <f>IFERROR(VLOOKUP(A77,'ISO Integrated Audit Checklist'!A77:R643,2,0),"")</f>
        <v xml:space="preserve">10. Improvement </v>
      </c>
      <c r="E77" s="25">
        <f>IFERROR(VLOOKUP(A77,'ISO Integrated Audit Checklist'!A77:R643,8,0),"")</f>
        <v>9</v>
      </c>
      <c r="F77" s="25">
        <f>IFERROR(VLOOKUP(A77,'ISO Integrated Audit Checklist'!A77:R643,9,0),"")</f>
        <v>3</v>
      </c>
      <c r="G77" s="25">
        <f>IFERROR(VLOOKUP(A77,'ISO Integrated Audit Checklist'!A77:R643,10,0),"")</f>
        <v>2</v>
      </c>
      <c r="H77" s="25">
        <f>IFERROR(VLOOKUP(A77,'ISO Integrated Audit Checklist'!A77:R643,11,0),"")</f>
        <v>0</v>
      </c>
      <c r="I77" s="26">
        <f>IFERROR(VLOOKUP(A77,'ISO Integrated Audit Checklist'!A77:R643,18,0),"")</f>
        <v>0.8392857142857143</v>
      </c>
      <c r="J77" s="28">
        <f t="shared" si="2"/>
        <v>1</v>
      </c>
    </row>
    <row r="78" spans="1:10" ht="17" x14ac:dyDescent="0.2">
      <c r="A78" s="22" t="s">
        <v>1157</v>
      </c>
      <c r="B78" s="23" t="str">
        <f>IFERROR(VLOOKUP(A78,'ISO Integrated Audit Checklist'!A78:F644,6,0),"")</f>
        <v>Continual Improvement</v>
      </c>
      <c r="C78" s="23" t="s">
        <v>1252</v>
      </c>
      <c r="D78" s="24" t="str">
        <f>IFERROR(VLOOKUP(A78,'ISO Integrated Audit Checklist'!A78:R644,2,0),"")</f>
        <v xml:space="preserve">10. Improvement </v>
      </c>
      <c r="E78" s="25">
        <f>IFERROR(VLOOKUP(A78,'ISO Integrated Audit Checklist'!A78:R644,8,0),"")</f>
        <v>3</v>
      </c>
      <c r="F78" s="25">
        <f>IFERROR(VLOOKUP(A78,'ISO Integrated Audit Checklist'!A78:R644,9,0),"")</f>
        <v>1</v>
      </c>
      <c r="G78" s="25">
        <f>IFERROR(VLOOKUP(A78,'ISO Integrated Audit Checklist'!A78:R644,10,0),"")</f>
        <v>1</v>
      </c>
      <c r="H78" s="25">
        <f>IFERROR(VLOOKUP(A78,'ISO Integrated Audit Checklist'!A78:R644,11,0),"")</f>
        <v>2</v>
      </c>
      <c r="I78" s="26">
        <f>IFERROR(VLOOKUP(A78,'ISO Integrated Audit Checklist'!A78:R644,18,0),"")</f>
        <v>0.5714285714285714</v>
      </c>
      <c r="J78" s="28">
        <f t="shared" si="2"/>
        <v>1</v>
      </c>
    </row>
    <row r="80" spans="1:10" x14ac:dyDescent="0.2">
      <c r="G80" s="125" t="s">
        <v>1254</v>
      </c>
      <c r="H80" s="125"/>
      <c r="I80" s="125"/>
      <c r="J80" s="125"/>
    </row>
  </sheetData>
  <sheetProtection algorithmName="SHA-512" hashValue="RSYqeTfvzAvENEpiebMj9mqhym+6zJ+RwuXshNsKVu/Zyy5FAOGq3GvmhAhEkcDD9aBiONzQZCx2w1nQtvDMog==" saltValue="lejnwNxtEWlPesbK8Je8TQ==" spinCount="100000" sheet="1" objects="1" scenarios="1"/>
  <mergeCells count="2">
    <mergeCell ref="E2:H2"/>
    <mergeCell ref="G80:J80"/>
  </mergeCells>
  <phoneticPr fontId="7" type="noConversion"/>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6363ED0-40DB-3F40-B73B-EACD415F0D0B}">
          <x14:formula1>
            <xm:f>'ISO Integrated Audit Checklist'!$A$4:$A$570</xm:f>
          </x14:formula1>
          <xm:sqref>A4:A78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81558EAACB443AFFD1811B3414ACC" ma:contentTypeVersion="13" ma:contentTypeDescription="Create a new document." ma:contentTypeScope="" ma:versionID="79ad424ba944e1bde4e0df79bc05e451">
  <xsd:schema xmlns:xsd="http://www.w3.org/2001/XMLSchema" xmlns:xs="http://www.w3.org/2001/XMLSchema" xmlns:p="http://schemas.microsoft.com/office/2006/metadata/properties" xmlns:ns2="51a75809-ec5e-48ce-b26f-2f4f0d3126ce" xmlns:ns3="d745c691-4f52-4cd7-ac48-25bbe36e1ac1" targetNamespace="http://schemas.microsoft.com/office/2006/metadata/properties" ma:root="true" ma:fieldsID="81d7540e2b68b99de0668437a99c4226" ns2:_="" ns3:_="">
    <xsd:import namespace="51a75809-ec5e-48ce-b26f-2f4f0d3126ce"/>
    <xsd:import namespace="d745c691-4f52-4cd7-ac48-25bbe36e1ac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5809-ec5e-48ce-b26f-2f4f0d3126c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a4e8d49a-f269-4a1f-925f-21f2389e8e55"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45c691-4f52-4cd7-ac48-25bbe36e1ac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fee1ff1-2d88-44a5-bb3a-3690a848ba6d}" ma:internalName="TaxCatchAll" ma:showField="CatchAllData" ma:web="d745c691-4f52-4cd7-ac48-25bbe36e1a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745c691-4f52-4cd7-ac48-25bbe36e1ac1" xsi:nil="true"/>
    <lcf76f155ced4ddcb4097134ff3c332f xmlns="51a75809-ec5e-48ce-b26f-2f4f0d3126c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751B0DF-534F-4FE3-A560-ABFF61B30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5809-ec5e-48ce-b26f-2f4f0d3126ce"/>
    <ds:schemaRef ds:uri="d745c691-4f52-4cd7-ac48-25bbe36e1a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A6E1B6-FE96-4F49-92B8-30BDB779414D}">
  <ds:schemaRefs>
    <ds:schemaRef ds:uri="http://schemas.microsoft.com/sharepoint/v3/contenttype/forms"/>
  </ds:schemaRefs>
</ds:datastoreItem>
</file>

<file path=customXml/itemProps3.xml><?xml version="1.0" encoding="utf-8"?>
<ds:datastoreItem xmlns:ds="http://schemas.openxmlformats.org/officeDocument/2006/customXml" ds:itemID="{35EDCAED-5820-488D-BE46-6CB18CE72AD7}">
  <ds:schemaRefs>
    <ds:schemaRef ds:uri="http://purl.org/dc/elements/1.1/"/>
    <ds:schemaRef ds:uri="http://purl.org/dc/dcmitype/"/>
    <ds:schemaRef ds:uri="d745c691-4f52-4cd7-ac48-25bbe36e1ac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51a75809-ec5e-48ce-b26f-2f4f0d3126c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of Contents</vt:lpstr>
      <vt:lpstr>Audit Scoring Criteria</vt:lpstr>
      <vt:lpstr>ISO Integrated Audit Checklist</vt:lpstr>
      <vt:lpstr>Audit Summary</vt:lpstr>
      <vt:lpstr>'ISO Integrated Audit Checklist'!Print_Area</vt:lpstr>
      <vt:lpstr>'ISO Integrated Audit Checklist'!Print_Titles</vt:lpstr>
    </vt:vector>
  </TitlesOfParts>
  <Manager>Micah Wicham</Manager>
  <Company>MiSAFE Solutions Pty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Integrated Management Systems Audit Tool</dc:subject>
  <dc:creator>Micah Wicham</dc:creator>
  <cp:keywords>Integrated Management Systems, Integrated Management Systems Audit Tool, IMS Audit Tool</cp:keywords>
  <dc:description>Copyright © 2021-2025 MiSAFE Solutions Pty Ltd. All rights reserved.</dc:description>
  <cp:lastModifiedBy>Micah Wicham</cp:lastModifiedBy>
  <cp:revision/>
  <dcterms:created xsi:type="dcterms:W3CDTF">2020-06-11T13:12:43Z</dcterms:created>
  <dcterms:modified xsi:type="dcterms:W3CDTF">2026-04-08T07:03:58Z</dcterms:modified>
  <cp:category>Audit 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0x0101004F781558EAACB443AFFD1811B3414ACC</vt:lpwstr>
  </property>
  <property fmtid="{D5CDD505-2E9C-101B-9397-08002B2CF9AE}" pid="3" name="MediaServiceImageTags">
    <vt:lpwstr/>
  </property>
  <property fmtid="{D5CDD505-2E9C-101B-9397-08002B2CF9AE}" pid="4" name="Order">
    <vt:r8>17922800</vt:r8>
  </property>
  <property fmtid="{D5CDD505-2E9C-101B-9397-08002B2CF9AE}" pid="5" name="_ExtendedDescription">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ies>
</file>