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500" firstSheet="0" activeTab="0"/>
  </bookViews>
  <sheets>
    <sheet name="Competence Matrix" sheetId="1" state="visible" r:id="rId3"/>
    <sheet name="Summary" sheetId="2" state="visible" r:id="rId4"/>
    <sheet name="Instructions" sheetId="3" state="visible" r:id="rId5"/>
    <sheet name="Disclaimer &amp; Copyright" sheetId="4" state="visible" r:id="rId6"/>
  </sheets>
  <definedNames>
    <definedName function="false" hidden="false" localSheetId="0" name="_xlnm.Print_Titles" vbProcedure="false">'Competence Matrix'!$5:$5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<sst xmlns="http://schemas.openxmlformats.org/spreadsheetml/2006/main" count="186" uniqueCount="118">
  <si>
    <t xml:space="preserve">QHSE RESOURCE &amp; COMPETENCE MATRIX</t>
  </si>
  <si>
    <r>
      <rPr>
        <b val="true"/>
        <sz val="9"/>
        <color rgb="FF000000"/>
        <rFont val="Arial"/>
        <family val="0"/>
        <charset val="1"/>
      </rPr>
      <t xml:space="preserve">Document ID: </t>
    </r>
    <r>
      <rPr>
        <sz val="9"/>
        <color rgb="FF000000"/>
        <rFont val="Arial"/>
        <family val="0"/>
        <charset val="1"/>
      </rPr>
      <t xml:space="preserve">MISAFE-IMS-TMP-025-V1.0</t>
    </r>
    <r>
      <rPr>
        <sz val="9"/>
        <color rgb="FF808080"/>
        <rFont val="Arial"/>
        <family val="0"/>
        <charset val="1"/>
      </rPr>
      <t xml:space="preserve">    |    </t>
    </r>
    <r>
      <rPr>
        <b val="true"/>
        <sz val="9"/>
        <color rgb="FF000000"/>
        <rFont val="Arial"/>
        <family val="0"/>
        <charset val="1"/>
      </rPr>
      <t xml:space="preserve">Version: </t>
    </r>
    <r>
      <rPr>
        <sz val="9"/>
        <color rgb="FF000000"/>
        <rFont val="Arial"/>
        <family val="0"/>
        <charset val="1"/>
      </rPr>
      <t xml:space="preserve">1.0</t>
    </r>
    <r>
      <rPr>
        <sz val="9"/>
        <color rgb="FF808080"/>
        <rFont val="Arial"/>
        <family val="0"/>
        <charset val="1"/>
      </rPr>
      <t xml:space="preserve">    |    </t>
    </r>
    <r>
      <rPr>
        <b val="true"/>
        <sz val="9"/>
        <color rgb="FF000000"/>
        <rFont val="Arial"/>
        <family val="0"/>
        <charset val="1"/>
      </rPr>
      <t xml:space="preserve">Issue Date: </t>
    </r>
    <r>
      <rPr>
        <sz val="9"/>
        <color rgb="FF000000"/>
        <rFont val="Arial"/>
        <family val="0"/>
        <charset val="1"/>
      </rPr>
      <t xml:space="preserve">[Insert]</t>
    </r>
    <r>
      <rPr>
        <sz val="9"/>
        <color rgb="FF808080"/>
        <rFont val="Arial"/>
        <family val="0"/>
        <charset val="1"/>
      </rPr>
      <t xml:space="preserve">    |    </t>
    </r>
    <r>
      <rPr>
        <b val="true"/>
        <sz val="9"/>
        <color rgb="FF000000"/>
        <rFont val="Arial"/>
        <family val="0"/>
        <charset val="1"/>
      </rPr>
      <t xml:space="preserve">Next Review: </t>
    </r>
    <r>
      <rPr>
        <sz val="9"/>
        <color rgb="FF000000"/>
        <rFont val="Arial"/>
        <family val="0"/>
        <charset val="1"/>
      </rPr>
      <t xml:space="preserve">[Insert]</t>
    </r>
  </si>
  <si>
    <r>
      <rPr>
        <b val="true"/>
        <sz val="9"/>
        <color rgb="FF000000"/>
        <rFont val="Arial"/>
        <family val="0"/>
        <charset val="1"/>
      </rPr>
      <t xml:space="preserve">Owner: </t>
    </r>
    <r>
      <rPr>
        <sz val="9"/>
        <color rgb="FF000000"/>
        <rFont val="Arial"/>
        <family val="0"/>
        <charset val="1"/>
      </rPr>
      <t xml:space="preserve">[Insert Responsible Position]</t>
    </r>
    <r>
      <rPr>
        <sz val="9"/>
        <color rgb="FF808080"/>
        <rFont val="Arial"/>
        <family val="0"/>
        <charset val="1"/>
      </rPr>
      <t xml:space="preserve">    |    </t>
    </r>
    <r>
      <rPr>
        <b val="true"/>
        <sz val="9"/>
        <color rgb="FF000000"/>
        <rFont val="Arial"/>
        <family val="0"/>
        <charset val="1"/>
      </rPr>
      <t xml:space="preserve">Approved By: </t>
    </r>
    <r>
      <rPr>
        <sz val="9"/>
        <color rgb="FF000000"/>
        <rFont val="Arial"/>
        <family val="0"/>
        <charset val="1"/>
      </rPr>
      <t xml:space="preserve">[Insert]</t>
    </r>
    <r>
      <rPr>
        <sz val="9"/>
        <color rgb="FF808080"/>
        <rFont val="Arial"/>
        <family val="0"/>
        <charset val="1"/>
      </rPr>
      <t xml:space="preserve">    |    </t>
    </r>
    <r>
      <rPr>
        <b val="true"/>
        <sz val="9"/>
        <color rgb="FF000000"/>
        <rFont val="Arial"/>
        <family val="0"/>
        <charset val="1"/>
      </rPr>
      <t xml:space="preserve">ISO References: </t>
    </r>
    <r>
      <rPr>
        <sz val="9"/>
        <color rgb="FF000000"/>
        <rFont val="Arial"/>
        <family val="0"/>
        <charset val="1"/>
      </rPr>
      <t xml:space="preserve">ISO 9001/14001/45001 Cl 7.1 &amp; 7.2; WHS Act 2011 s19 &amp; s27</t>
    </r>
  </si>
  <si>
    <t xml:space="preserve">No.</t>
  </si>
  <si>
    <t xml:space="preserve">Role / Position</t>
  </si>
  <si>
    <t xml:space="preserve">Worker</t>
  </si>
  <si>
    <t xml:space="preserve">QHSE Area</t>
  </si>
  <si>
    <t xml:space="preserve">Required Competency or Resource</t>
  </si>
  <si>
    <t xml:space="preserve">Required Level</t>
  </si>
  <si>
    <t xml:space="preserve">Current Level</t>
  </si>
  <si>
    <t xml:space="preserve">Gap</t>
  </si>
  <si>
    <t xml:space="preserve">Evidence / Verification</t>
  </si>
  <si>
    <t xml:space="preserve">Action</t>
  </si>
  <si>
    <t xml:space="preserve">Responsible Position</t>
  </si>
  <si>
    <t xml:space="preserve">Target Date</t>
  </si>
  <si>
    <t xml:space="preserve">Status</t>
  </si>
  <si>
    <t xml:space="preserve">Linked Risk / Objective</t>
  </si>
  <si>
    <t xml:space="preserve">Site Supervisor</t>
  </si>
  <si>
    <t xml:space="preserve">J. Smith</t>
  </si>
  <si>
    <t xml:space="preserve">WHS</t>
  </si>
  <si>
    <t xml:space="preserve">Traffic management (implement TMP and TGS)</t>
  </si>
  <si>
    <t xml:space="preserve">Proficient</t>
  </si>
  <si>
    <t xml:space="preserve">Working</t>
  </si>
  <si>
    <t xml:space="preserve">TMP short course 2023; no recent VOC</t>
  </si>
  <si>
    <t xml:space="preserve">Verify (VOC)</t>
  </si>
  <si>
    <t xml:space="preserve">QHSE Manager</t>
  </si>
  <si>
    <t xml:space="preserve">[Insert]</t>
  </si>
  <si>
    <t xml:space="preserve">In Progress</t>
  </si>
  <si>
    <t xml:space="preserve">RR-008 Site traffic</t>
  </si>
  <si>
    <t xml:space="preserve">A. Jones</t>
  </si>
  <si>
    <t xml:space="preserve">Confined space entry supervision</t>
  </si>
  <si>
    <t xml:space="preserve">Enclosed space entry ticket current</t>
  </si>
  <si>
    <t xml:space="preserve">Maintain</t>
  </si>
  <si>
    <t xml:space="preserve">Compliant</t>
  </si>
  <si>
    <t xml:space="preserve">RR-019 Confined space</t>
  </si>
  <si>
    <t xml:space="preserve">Plant Operator</t>
  </si>
  <si>
    <t xml:space="preserve">C. Brown</t>
  </si>
  <si>
    <t xml:space="preserve">High risk work licence (excavator)</t>
  </si>
  <si>
    <t xml:space="preserve">HRWL current to [Insert]</t>
  </si>
  <si>
    <t xml:space="preserve">Operations Manager</t>
  </si>
  <si>
    <t xml:space="preserve">RR-012 Mobile plant</t>
  </si>
  <si>
    <t xml:space="preserve">Leading Hand</t>
  </si>
  <si>
    <t xml:space="preserve">[Insert worker]</t>
  </si>
  <si>
    <t xml:space="preserve">First aid (HLTAID011)</t>
  </si>
  <si>
    <t xml:space="preserve">Awareness</t>
  </si>
  <si>
    <t xml:space="preserve">Certificate expired [Insert]</t>
  </si>
  <si>
    <t xml:space="preserve">Train</t>
  </si>
  <si>
    <t xml:space="preserve">HR Coordinator</t>
  </si>
  <si>
    <t xml:space="preserve">Open</t>
  </si>
  <si>
    <t xml:space="preserve">OB-004 First aid cover</t>
  </si>
  <si>
    <t xml:space="preserve">QHSE Coordinator</t>
  </si>
  <si>
    <t xml:space="preserve">Quality</t>
  </si>
  <si>
    <t xml:space="preserve">Internal auditing (AS/NZS ISO 19011)</t>
  </si>
  <si>
    <t xml:space="preserve">Lead auditor short course only</t>
  </si>
  <si>
    <t xml:space="preserve">OB-009 Audit programme</t>
  </si>
  <si>
    <t xml:space="preserve">Environmental Officer</t>
  </si>
  <si>
    <t xml:space="preserve">Environment</t>
  </si>
  <si>
    <t xml:space="preserve">Erosion and sediment control</t>
  </si>
  <si>
    <t xml:space="preserve">ESCP toolbox plus VOC</t>
  </si>
  <si>
    <t xml:space="preserve">RR-014 Stormwater</t>
  </si>
  <si>
    <t xml:space="preserve">All field workers</t>
  </si>
  <si>
    <t xml:space="preserve">[Crew]</t>
  </si>
  <si>
    <t xml:space="preserve">Site induction and SWMS sign-on</t>
  </si>
  <si>
    <t xml:space="preserve">Induction register current</t>
  </si>
  <si>
    <t xml:space="preserve">Monitor</t>
  </si>
  <si>
    <t xml:space="preserve">OB-001 Induction</t>
  </si>
  <si>
    <t xml:space="preserve">Resource: 4-gas detector</t>
  </si>
  <si>
    <t xml:space="preserve">N/A (asset)</t>
  </si>
  <si>
    <t xml:space="preserve">Calibrated gas detector available and in date</t>
  </si>
  <si>
    <t xml:space="preserve">Calibration lapsed [Insert]</t>
  </si>
  <si>
    <t xml:space="preserve">Refresh</t>
  </si>
  <si>
    <t xml:space="preserve">Plant Manager</t>
  </si>
  <si>
    <t xml:space="preserve">Resource: Dust suppression</t>
  </si>
  <si>
    <t xml:space="preserve">Operational dust suppression on site</t>
  </si>
  <si>
    <t xml:space="preserve">Service record current</t>
  </si>
  <si>
    <t xml:space="preserve">RR-022 Air quality</t>
  </si>
  <si>
    <t xml:space="preserve">Resource: QHSE software</t>
  </si>
  <si>
    <t xml:space="preserve">N/A (system)</t>
  </si>
  <si>
    <t xml:space="preserve">Cross-cutting</t>
  </si>
  <si>
    <t xml:space="preserve">Action tracking and reminders configured</t>
  </si>
  <si>
    <t xml:space="preserve">Partial configuration only</t>
  </si>
  <si>
    <t xml:space="preserve">OB-011 Digital QHSE</t>
  </si>
  <si>
    <t xml:space="preserve">[Add role or resource here]</t>
  </si>
  <si>
    <t xml:space="preserve">Copyright © MiSAFE Solutions Pty Ltd.</t>
  </si>
  <si>
    <t xml:space="preserve">QHSE RESOURCE &amp; COMPETENCE DASHBOARD</t>
  </si>
  <si>
    <r>
      <rPr>
        <b val="true"/>
        <sz val="9"/>
        <color rgb="FF000000"/>
        <rFont val="Arial"/>
        <family val="0"/>
        <charset val="1"/>
      </rPr>
      <t xml:space="preserve">Document ID: </t>
    </r>
    <r>
      <rPr>
        <sz val="9"/>
        <color rgb="FF000000"/>
        <rFont val="Arial"/>
        <family val="0"/>
        <charset val="1"/>
      </rPr>
      <t xml:space="preserve">MISAFE-IMS-TMP-025-V1.0</t>
    </r>
    <r>
      <rPr>
        <sz val="9"/>
        <color rgb="FF808080"/>
        <rFont val="Arial"/>
        <family val="0"/>
        <charset val="1"/>
      </rPr>
      <t xml:space="preserve">    |    </t>
    </r>
    <r>
      <rPr>
        <b val="true"/>
        <sz val="9"/>
        <color rgb="FF000000"/>
        <rFont val="Arial"/>
        <family val="0"/>
        <charset val="1"/>
      </rPr>
      <t xml:space="preserve">Version: </t>
    </r>
    <r>
      <rPr>
        <sz val="9"/>
        <color rgb="FF000000"/>
        <rFont val="Arial"/>
        <family val="0"/>
        <charset val="1"/>
      </rPr>
      <t xml:space="preserve">1.0</t>
    </r>
  </si>
  <si>
    <t xml:space="preserve">Count</t>
  </si>
  <si>
    <t xml:space="preserve">Closed</t>
  </si>
  <si>
    <t xml:space="preserve">Competence/resource gaps</t>
  </si>
  <si>
    <t xml:space="preserve">Overdue actions (target &lt; today, open)</t>
  </si>
  <si>
    <t xml:space="preserve">Requirements met</t>
  </si>
  <si>
    <t xml:space="preserve">Roles / resources mapped</t>
  </si>
  <si>
    <t xml:space="preserve">Counts update automatically from the Competence Matrix tab. The Gap column flags any row where the current level is below the required level. Treat a gap on a high risk activity as a priority action. Overdue actions are flagged in orange and reviewed at the quarterly resource and competence review.</t>
  </si>
  <si>
    <t xml:space="preserve">INSTRUCTIONS — QHSE RESOURCE &amp; COMPETENCE MATRIX</t>
  </si>
  <si>
    <t xml:space="preserve">Purpose</t>
  </si>
  <si>
    <t xml:space="preserve">This matrix maps every role and key resource against the competencies and resources its QHSE duties require, compares the required level to the current level, flags the gap, and tracks the closing action. It provides the evidence base for ISO 9001:2015, ISO 14001:2015 and ISO 45001:2018 Clause 7.1 (Resources) and Clause 7.2 (Competence), and supports the resourcing duties under sections 19 and 27 of the Work Health and Safety Act 2011.</t>
  </si>
  <si>
    <t xml:space="preserve">Competence levels</t>
  </si>
  <si>
    <t xml:space="preserve">Awareness: knows the requirement exists and who to ask. Working: can perform the task under normal supervision. Proficient: performs independently and handles variation. Expert: sets the standard, trains and verifies others. Set the Required Level from the risk of the task, then record the Current Level honestly.</t>
  </si>
  <si>
    <t xml:space="preserve">How to populate the matrix</t>
  </si>
  <si>
    <t xml:space="preserve">Step 1 - List every role, and every critical resource (plant, monitoring equipment, software), that carries a QHSE duty. Use the Worker column for the person, or N/A (asset) for a resource.</t>
  </si>
  <si>
    <t xml:space="preserve">Step 2 - Set the QHSE Area and the Required Competency or Resource. Choose the Required Level and the Current Level from the dropdowns. The Gap column fills automatically: Met when the current level meets or exceeds the requirement, Gap when it falls short.</t>
  </si>
  <si>
    <t xml:space="preserve">Step 3 - For every Gap, set an Action (train, verify, mentor, hire, refresh, maintain or monitor), a Responsible Position and a Target Date. Link the row to the risk or objective it supports.</t>
  </si>
  <si>
    <t xml:space="preserve">Step 4 - Work the high risk gaps first. A gap on working at height, confined space, traffic management or hazardous chemicals is actioned before a gap on a low consequence task.</t>
  </si>
  <si>
    <t xml:space="preserve">Review cycle</t>
  </si>
  <si>
    <t xml:space="preserve">Review the matrix quarterly with the QHSE leadership team. Competence decays, people move, plant ages and software updates. The quarterly review keeps the matrix live and produces the evidence for Clause 7.2 and for officer due diligence under section 27.</t>
  </si>
  <si>
    <t xml:space="preserve">Management Review feed</t>
  </si>
  <si>
    <t xml:space="preserve">This matrix is a direct input to your Management Review under ISO 9001, ISO 14001 and ISO 45001 Clause 9.3. The Summary tab gives you the area, gap and status totals ready to paste into your Management Review pack.</t>
  </si>
  <si>
    <t xml:space="preserve">Status definitions</t>
  </si>
  <si>
    <t xml:space="preserve">Open: gap identified, no action started. In Progress: action assigned and underway. Closed: action complete and evidence on file. Compliant: the requirement is currently met and being maintained.</t>
  </si>
  <si>
    <t xml:space="preserve">Document Control</t>
  </si>
  <si>
    <t xml:space="preserve">Any change to this matrix triggers a version increment. Minor edits increase the decimal (V1.1). Material changes increase the whole number (V2.0). Move the superseded version to the project archive.</t>
  </si>
  <si>
    <t xml:space="preserve">DISCLAIMER &amp; COPYRIGHT</t>
  </si>
  <si>
    <t xml:space="preserve">Disclaimer</t>
  </si>
  <si>
    <t xml:space="preserve">This template is provided by MiSAFE Solutions Pty Ltd as a general-purpose tool to assist Australian businesses with their Quality, Health, Safety and Environmental (QHSE) management activities. It is provided on an "as is" basis without warranty of any kind, express or implied. MiSAFE Solutions does not accept any liability for any direct, indirect, incidental, consequential or other loss or damage arising from the use of, or reliance on, this template.</t>
  </si>
  <si>
    <t xml:space="preserve">Users are responsible for ensuring the template suits their specific business context, operational risk profile, and applicable legal, regulatory and contractual obligations. The template does not constitute legal, financial or specific safety advice.</t>
  </si>
  <si>
    <t xml:space="preserve">For tailored advice, implementation support or to adapt this template to your business, contact MiSAFE Solutions at contact@misafesolutions.com.au or book a free 45-minute consultation at https://calendly.com/misafe/45-min-consultation-meeting.</t>
  </si>
  <si>
    <t xml:space="preserve">Copyright</t>
  </si>
  <si>
    <t xml:space="preserve">© MiSAFE Solutions Pty Ltd | ABN 12 602 392 343 | Sunshine Coast QLD 4560 | contact@misafesolutions.com.au. All rights reserved.</t>
  </si>
</sst>
</file>

<file path=xl/styles.xml><?xml version="1.0" encoding="utf-8"?>
<styleSheet xmlns="http://schemas.openxmlformats.org/spreadsheetml/2006/main">
  <numFmts count="1">
    <numFmt numFmtId="164" formatCode="General"/>
  </numFmts>
  <fonts count="13">
    <font>
      <sz val="11"/>
      <color theme="1"/>
      <name val="Calibri"/>
      <family val="2"/>
      <charset val="1"/>
    </font>
    <font>
      <sz val="10"/>
      <name val="Arial"/>
      <family val="0"/>
    </font>
    <font>
      <sz val="10"/>
      <name val="Arial"/>
      <family val="0"/>
    </font>
    <font>
      <sz val="10"/>
      <name val="Arial"/>
      <family val="0"/>
    </font>
    <font>
      <b val="true"/>
      <sz val="14"/>
      <color rgb="FFFFFFFF"/>
      <name val="Arial"/>
      <family val="0"/>
      <charset val="1"/>
    </font>
    <font>
      <b val="true"/>
      <sz val="9"/>
      <color rgb="FF000000"/>
      <name val="Arial"/>
      <family val="0"/>
      <charset val="1"/>
    </font>
    <font>
      <sz val="9"/>
      <color rgb="FF000000"/>
      <name val="Arial"/>
      <family val="0"/>
      <charset val="1"/>
    </font>
    <font>
      <sz val="9"/>
      <color rgb="FF808080"/>
      <name val="Arial"/>
      <family val="0"/>
      <charset val="1"/>
    </font>
    <font>
      <b val="true"/>
      <sz val="10"/>
      <color rgb="FFFFFFFF"/>
      <name val="Arial"/>
      <family val="0"/>
      <charset val="1"/>
    </font>
    <font>
      <i val="true"/>
      <sz val="8"/>
      <color rgb="FF808080"/>
      <name val="Arial"/>
      <family val="0"/>
      <charset val="1"/>
    </font>
    <font>
      <i val="true"/>
      <sz val="9"/>
      <color rgb="FF595959"/>
      <name val="Arial"/>
      <family val="0"/>
      <charset val="1"/>
    </font>
    <font>
      <b val="true"/>
      <sz val="11"/>
      <color rgb="FF42515A"/>
      <name val="Arial"/>
      <family val="0"/>
      <charset val="1"/>
    </font>
    <font>
      <i val="true"/>
      <sz val="8"/>
      <color rgb="FF595959"/>
      <name val="Arial"/>
      <family val="0"/>
      <charset val="1"/>
    </font>
  </fonts>
  <fills count="5">
    <fill>
      <patternFill patternType="none"/>
    </fill>
    <fill>
      <patternFill patternType="gray125"/>
    </fill>
    <fill>
      <patternFill patternType="solid">
        <fgColor rgb="FF42515A"/>
        <bgColor rgb="FF595959"/>
      </patternFill>
    </fill>
    <fill>
      <patternFill patternType="solid">
        <fgColor rgb="FFF2F2F2"/>
        <bgColor rgb="FFFFFFFF"/>
      </patternFill>
    </fill>
    <fill>
      <patternFill patternType="solid">
        <fgColor rgb="FFF7941E"/>
        <bgColor rgb="FFFF8080"/>
      </patternFill>
    </fill>
  </fills>
  <borders count="2">
    <border diagonalUp="false" diagonalDown="false">
      <left/>
      <right/>
      <top/>
      <bottom/>
      <diagonal/>
    </border>
    <border diagonalUp="false" diagonalDown="false">
      <left style="thin">
        <color rgb="FFCCCCCC"/>
      </left>
      <right style="thin">
        <color rgb="FFCCCCCC"/>
      </right>
      <top style="thin">
        <color rgb="FFCCCCCC"/>
      </top>
      <bottom style="thin">
        <color rgb="FFCCCCCC"/>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left" vertical="center" textRotation="0" wrapText="false" indent="1" shrinkToFit="false"/>
      <protection locked="true" hidden="false"/>
    </xf>
    <xf numFmtId="164" fontId="8" fillId="2" borderId="1" xfId="0" applyFont="true" applyBorder="true" applyAlignment="true" applyProtection="false">
      <alignment horizontal="center" vertical="center" textRotation="0" wrapText="true" indent="0" shrinkToFit="false"/>
      <protection locked="true" hidden="false"/>
    </xf>
    <xf numFmtId="164" fontId="6" fillId="0" borderId="1" xfId="0" applyFont="true" applyBorder="true" applyAlignment="true" applyProtection="false">
      <alignment horizontal="general" vertical="top" textRotation="0" wrapText="true" indent="0" shrinkToFit="false"/>
      <protection locked="true" hidden="false"/>
    </xf>
    <xf numFmtId="164" fontId="6" fillId="3" borderId="1" xfId="0" applyFont="true" applyBorder="true" applyAlignment="true" applyProtection="false">
      <alignment horizontal="general" vertical="top" textRotation="0" wrapText="true" indent="0" shrinkToFit="false"/>
      <protection locked="true" hidden="false"/>
    </xf>
    <xf numFmtId="164" fontId="9" fillId="0" borderId="0" xfId="0" applyFont="true" applyBorder="true" applyAlignment="true" applyProtection="false">
      <alignment horizontal="right" vertical="center" textRotation="0" wrapText="false" indent="1" shrinkToFit="false"/>
      <protection locked="true" hidden="false"/>
    </xf>
    <xf numFmtId="164" fontId="6" fillId="0"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center" vertical="center" textRotation="0" wrapText="false" indent="0" shrinkToFit="false"/>
      <protection locked="true" hidden="false"/>
    </xf>
    <xf numFmtId="164" fontId="6" fillId="0" borderId="1" xfId="0" applyFont="true" applyBorder="true" applyAlignment="false" applyProtection="false">
      <alignment horizontal="general" vertical="bottom" textRotation="0" wrapText="false" indent="0" shrinkToFit="false"/>
      <protection locked="true" hidden="false"/>
    </xf>
    <xf numFmtId="164" fontId="5" fillId="3" borderId="1" xfId="0" applyFont="true" applyBorder="true" applyAlignment="true" applyProtection="false">
      <alignment horizontal="center" vertical="center" textRotation="0" wrapText="false" indent="0" shrinkToFit="false"/>
      <protection locked="true" hidden="false"/>
    </xf>
    <xf numFmtId="164" fontId="10" fillId="0" borderId="0" xfId="0" applyFont="true" applyBorder="true" applyAlignment="true" applyProtection="false">
      <alignment horizontal="general" vertical="top" textRotation="0" wrapText="tru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top" textRotation="0" wrapText="true" indent="0" shrinkToFit="false"/>
      <protection locked="tru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center"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3">
    <dxf>
      <font>
        <name val="Arial"/>
        <charset val="1"/>
        <family val="0"/>
        <b val="1"/>
        <color rgb="FFFFFFFF"/>
        <sz val="9"/>
      </font>
      <fill>
        <patternFill>
          <bgColor rgb="FFF7941E"/>
        </patternFill>
      </fill>
    </dxf>
    <dxf>
      <font>
        <name val="Arial"/>
        <charset val="1"/>
        <family val="0"/>
        <b val="1"/>
        <color rgb="FF006100"/>
        <sz val="9"/>
      </font>
      <fill>
        <patternFill>
          <bgColor rgb="FFC6EFCE"/>
        </patternFill>
      </fill>
    </dxf>
    <dxf>
      <font>
        <name val="Arial"/>
        <charset val="1"/>
        <family val="0"/>
        <b val="1"/>
        <color rgb="FF000000"/>
        <sz val="9"/>
      </font>
      <fill>
        <patternFill>
          <bgColor rgb="FFFFE699"/>
        </patternFill>
      </fill>
    </dxf>
  </dxfs>
  <colors>
    <indexedColors>
      <rgbColor rgb="FF000000"/>
      <rgbColor rgb="FFFFFFFF"/>
      <rgbColor rgb="FFFF0000"/>
      <rgbColor rgb="FF00FF00"/>
      <rgbColor rgb="FF0000FF"/>
      <rgbColor rgb="FFFFFF00"/>
      <rgbColor rgb="FFFF00FF"/>
      <rgbColor rgb="FF00FFFF"/>
      <rgbColor rgb="FF800000"/>
      <rgbColor rgb="FF006100"/>
      <rgbColor rgb="FF000080"/>
      <rgbColor rgb="FF808000"/>
      <rgbColor rgb="FF800080"/>
      <rgbColor rgb="FF008080"/>
      <rgbColor rgb="FFCCCCCC"/>
      <rgbColor rgb="FF808080"/>
      <rgbColor rgb="FF9999FF"/>
      <rgbColor rgb="FF993366"/>
      <rgbColor rgb="FFF2F2F2"/>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6EFCE"/>
      <rgbColor rgb="FFFFE699"/>
      <rgbColor rgb="FF99CCFF"/>
      <rgbColor rgb="FFFF99CC"/>
      <rgbColor rgb="FFCC99FF"/>
      <rgbColor rgb="FFFFCC99"/>
      <rgbColor rgb="FF3366FF"/>
      <rgbColor rgb="FF33CCCC"/>
      <rgbColor rgb="FF99CC00"/>
      <rgbColor rgb="FFFFCC00"/>
      <rgbColor rgb="FFF7941E"/>
      <rgbColor rgb="FFFF6600"/>
      <rgbColor rgb="FF595959"/>
      <rgbColor rgb="FF969696"/>
      <rgbColor rgb="FF003366"/>
      <rgbColor rgb="FF339966"/>
      <rgbColor rgb="FF003300"/>
      <rgbColor rgb="FF333300"/>
      <rgbColor rgb="FF993300"/>
      <rgbColor rgb="FF993366"/>
      <rgbColor rgb="FF333399"/>
      <rgbColor rgb="FF42515A"/>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_rels/drawing2.xml.rels><?xml version="1.0" encoding="UTF-8"?>
<Relationships xmlns="http://schemas.openxmlformats.org/package/2006/relationships"><Relationship Id="rId1" Type="http://schemas.openxmlformats.org/officeDocument/2006/relationships/image" Target="../media/image1.png"/>
</Relationships>
</file>

<file path=xl/drawings/_rels/drawing3.xml.rels><?xml version="1.0" encoding="UTF-8"?>
<Relationships xmlns="http://schemas.openxmlformats.org/package/2006/relationships"><Relationship Id="rId1" Type="http://schemas.openxmlformats.org/officeDocument/2006/relationships/image" Target="../media/image1.png"/>
</Relationships>
</file>

<file path=xl/drawings/_rels/drawing4.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2</xdr:col>
      <xdr:colOff>58680</xdr:colOff>
      <xdr:row>0</xdr:row>
      <xdr:rowOff>571320</xdr:rowOff>
    </xdr:to>
    <xdr:pic>
      <xdr:nvPicPr>
        <xdr:cNvPr id="1" name="Image 1" descr="Picture"/>
        <xdr:cNvPicPr/>
      </xdr:nvPicPr>
      <xdr:blipFill>
        <a:blip r:embed="rId1"/>
        <a:stretch/>
      </xdr:blipFill>
      <xdr:spPr>
        <a:xfrm>
          <a:off x="0" y="0"/>
          <a:ext cx="1961640" cy="57132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1</xdr:col>
      <xdr:colOff>1679760</xdr:colOff>
      <xdr:row>0</xdr:row>
      <xdr:rowOff>571320</xdr:rowOff>
    </xdr:to>
    <xdr:pic>
      <xdr:nvPicPr>
        <xdr:cNvPr id="2" name="Image 1" descr="Picture"/>
        <xdr:cNvPicPr/>
      </xdr:nvPicPr>
      <xdr:blipFill>
        <a:blip r:embed="rId1"/>
        <a:stretch/>
      </xdr:blipFill>
      <xdr:spPr>
        <a:xfrm>
          <a:off x="0" y="0"/>
          <a:ext cx="1961640" cy="571320"/>
        </a:xfrm>
        <a:prstGeom prst="rect">
          <a:avLst/>
        </a:prstGeom>
        <a:noFill/>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1</xdr:col>
      <xdr:colOff>1679760</xdr:colOff>
      <xdr:row>0</xdr:row>
      <xdr:rowOff>571320</xdr:rowOff>
    </xdr:to>
    <xdr:pic>
      <xdr:nvPicPr>
        <xdr:cNvPr id="3" name="Image 1" descr="Picture"/>
        <xdr:cNvPicPr/>
      </xdr:nvPicPr>
      <xdr:blipFill>
        <a:blip r:embed="rId1"/>
        <a:stretch/>
      </xdr:blipFill>
      <xdr:spPr>
        <a:xfrm>
          <a:off x="0" y="0"/>
          <a:ext cx="1961640" cy="571320"/>
        </a:xfrm>
        <a:prstGeom prst="rect">
          <a:avLst/>
        </a:prstGeom>
        <a:noFill/>
        <a:ln w="0">
          <a:noFill/>
        </a:ln>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1</xdr:col>
      <xdr:colOff>1679760</xdr:colOff>
      <xdr:row>0</xdr:row>
      <xdr:rowOff>571320</xdr:rowOff>
    </xdr:to>
    <xdr:pic>
      <xdr:nvPicPr>
        <xdr:cNvPr id="4" name="Image 1" descr="Picture"/>
        <xdr:cNvPicPr/>
      </xdr:nvPicPr>
      <xdr:blipFill>
        <a:blip r:embed="rId1"/>
        <a:stretch/>
      </xdr:blipFill>
      <xdr:spPr>
        <a:xfrm>
          <a:off x="0" y="0"/>
          <a:ext cx="1961640" cy="571320"/>
        </a:xfrm>
        <a:prstGeom prst="rect">
          <a:avLst/>
        </a:prstGeom>
        <a:noFill/>
        <a:ln w="0">
          <a:noFill/>
        </a:ln>
      </xdr:spPr>
    </xdr:pic>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4.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N3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0" width="5"/>
    <col collapsed="false" customWidth="true" hidden="false" outlineLevel="0" max="2" min="2" style="0" width="22"/>
    <col collapsed="false" customWidth="true" hidden="false" outlineLevel="0" max="3" min="3" style="0" width="16"/>
    <col collapsed="false" customWidth="true" hidden="false" outlineLevel="0" max="4" min="4" style="0" width="12"/>
    <col collapsed="false" customWidth="true" hidden="false" outlineLevel="0" max="5" min="5" style="0" width="34"/>
    <col collapsed="false" customWidth="true" hidden="false" outlineLevel="0" max="7" min="6" style="0" width="13"/>
    <col collapsed="false" customWidth="true" hidden="false" outlineLevel="0" max="8" min="8" style="0" width="9"/>
    <col collapsed="false" customWidth="true" hidden="false" outlineLevel="0" max="9" min="9" style="0" width="24"/>
    <col collapsed="false" customWidth="true" hidden="false" outlineLevel="0" max="10" min="10" style="0" width="18"/>
    <col collapsed="false" customWidth="true" hidden="false" outlineLevel="0" max="11" min="11" style="0" width="20"/>
    <col collapsed="false" customWidth="true" hidden="false" outlineLevel="0" max="12" min="12" style="0" width="13"/>
    <col collapsed="false" customWidth="true" hidden="false" outlineLevel="0" max="13" min="13" style="0" width="14"/>
    <col collapsed="false" customWidth="true" hidden="false" outlineLevel="0" max="14" min="14" style="0" width="22"/>
  </cols>
  <sheetData>
    <row r="1" customFormat="false" ht="49.5" hidden="false" customHeight="true" outlineLevel="0" collapsed="false">
      <c r="A1" s="1" t="s">
        <v>0</v>
      </c>
      <c r="B1" s="1"/>
      <c r="C1" s="1"/>
      <c r="D1" s="1"/>
      <c r="E1" s="1"/>
      <c r="F1" s="1"/>
      <c r="G1" s="1"/>
      <c r="H1" s="1"/>
      <c r="I1" s="1"/>
      <c r="J1" s="1"/>
      <c r="K1" s="1"/>
      <c r="L1" s="1"/>
      <c r="M1" s="1"/>
      <c r="N1" s="1"/>
    </row>
    <row r="2" customFormat="false" ht="18" hidden="false" customHeight="true" outlineLevel="0" collapsed="false">
      <c r="A2" s="2" t="s">
        <v>1</v>
      </c>
      <c r="B2" s="2"/>
      <c r="C2" s="2"/>
      <c r="D2" s="2"/>
      <c r="E2" s="2"/>
      <c r="F2" s="2"/>
      <c r="G2" s="2"/>
      <c r="H2" s="2"/>
      <c r="I2" s="2"/>
      <c r="J2" s="2"/>
      <c r="K2" s="2"/>
      <c r="L2" s="2"/>
      <c r="M2" s="2"/>
      <c r="N2" s="2"/>
    </row>
    <row r="3" customFormat="false" ht="18" hidden="false" customHeight="true" outlineLevel="0" collapsed="false">
      <c r="A3" s="2" t="s">
        <v>2</v>
      </c>
      <c r="B3" s="2"/>
      <c r="C3" s="2"/>
      <c r="D3" s="2"/>
      <c r="E3" s="2"/>
      <c r="F3" s="2"/>
      <c r="G3" s="2"/>
      <c r="H3" s="2"/>
      <c r="I3" s="2"/>
      <c r="J3" s="2"/>
      <c r="K3" s="2"/>
      <c r="L3" s="2"/>
      <c r="M3" s="2"/>
      <c r="N3" s="2"/>
    </row>
    <row r="5" customFormat="false" ht="37.5" hidden="false" customHeight="true" outlineLevel="0" collapsed="false">
      <c r="A5" s="3" t="s">
        <v>3</v>
      </c>
      <c r="B5" s="3" t="s">
        <v>4</v>
      </c>
      <c r="C5" s="3" t="s">
        <v>5</v>
      </c>
      <c r="D5" s="3" t="s">
        <v>6</v>
      </c>
      <c r="E5" s="3" t="s">
        <v>7</v>
      </c>
      <c r="F5" s="3" t="s">
        <v>8</v>
      </c>
      <c r="G5" s="3" t="s">
        <v>9</v>
      </c>
      <c r="H5" s="3" t="s">
        <v>10</v>
      </c>
      <c r="I5" s="3" t="s">
        <v>11</v>
      </c>
      <c r="J5" s="3" t="s">
        <v>12</v>
      </c>
      <c r="K5" s="3" t="s">
        <v>13</v>
      </c>
      <c r="L5" s="3" t="s">
        <v>14</v>
      </c>
      <c r="M5" s="3" t="s">
        <v>15</v>
      </c>
      <c r="N5" s="3" t="s">
        <v>16</v>
      </c>
    </row>
    <row r="6" customFormat="false" ht="45.75" hidden="false" customHeight="true" outlineLevel="0" collapsed="false">
      <c r="A6" s="4" t="n">
        <v>1</v>
      </c>
      <c r="B6" s="4" t="s">
        <v>17</v>
      </c>
      <c r="C6" s="4" t="s">
        <v>18</v>
      </c>
      <c r="D6" s="4" t="s">
        <v>19</v>
      </c>
      <c r="E6" s="4" t="s">
        <v>20</v>
      </c>
      <c r="F6" s="4" t="s">
        <v>21</v>
      </c>
      <c r="G6" s="4" t="s">
        <v>22</v>
      </c>
      <c r="H6" s="4" t="str">
        <f aca="false">IF(OR($F6="",$G6=""),"",IF(IF($G6="Expert",4,IF($G6="Proficient",3,IF($G6="Working",2,IF($G6="Awareness",1,0))))&gt;=IF($F6="Expert",4,IF($F6="Proficient",3,IF($F6="Working",2,IF($F6="Awareness",1,0)))),"Met","Gap"))</f>
        <v>Gap</v>
      </c>
      <c r="I6" s="4" t="s">
        <v>23</v>
      </c>
      <c r="J6" s="4" t="s">
        <v>24</v>
      </c>
      <c r="K6" s="4" t="s">
        <v>25</v>
      </c>
      <c r="L6" s="4" t="s">
        <v>26</v>
      </c>
      <c r="M6" s="4" t="s">
        <v>27</v>
      </c>
      <c r="N6" s="4" t="s">
        <v>28</v>
      </c>
    </row>
    <row r="7" customFormat="false" ht="45.75" hidden="false" customHeight="true" outlineLevel="0" collapsed="false">
      <c r="A7" s="5" t="n">
        <v>2</v>
      </c>
      <c r="B7" s="5" t="s">
        <v>17</v>
      </c>
      <c r="C7" s="5" t="s">
        <v>29</v>
      </c>
      <c r="D7" s="5" t="s">
        <v>19</v>
      </c>
      <c r="E7" s="5" t="s">
        <v>30</v>
      </c>
      <c r="F7" s="5" t="s">
        <v>22</v>
      </c>
      <c r="G7" s="5" t="s">
        <v>22</v>
      </c>
      <c r="H7" s="5" t="str">
        <f aca="false">IF(OR($F7="",$G7=""),"",IF(IF($G7="Expert",4,IF($G7="Proficient",3,IF($G7="Working",2,IF($G7="Awareness",1,0))))&gt;=IF($F7="Expert",4,IF($F7="Proficient",3,IF($F7="Working",2,IF($F7="Awareness",1,0)))),"Met","Gap"))</f>
        <v>Met</v>
      </c>
      <c r="I7" s="5" t="s">
        <v>31</v>
      </c>
      <c r="J7" s="5" t="s">
        <v>32</v>
      </c>
      <c r="K7" s="5" t="s">
        <v>25</v>
      </c>
      <c r="L7" s="5" t="s">
        <v>26</v>
      </c>
      <c r="M7" s="5" t="s">
        <v>33</v>
      </c>
      <c r="N7" s="5" t="s">
        <v>34</v>
      </c>
    </row>
    <row r="8" customFormat="false" ht="45.75" hidden="false" customHeight="true" outlineLevel="0" collapsed="false">
      <c r="A8" s="4" t="n">
        <v>3</v>
      </c>
      <c r="B8" s="4" t="s">
        <v>35</v>
      </c>
      <c r="C8" s="4" t="s">
        <v>36</v>
      </c>
      <c r="D8" s="4" t="s">
        <v>19</v>
      </c>
      <c r="E8" s="4" t="s">
        <v>37</v>
      </c>
      <c r="F8" s="4" t="s">
        <v>21</v>
      </c>
      <c r="G8" s="4" t="s">
        <v>21</v>
      </c>
      <c r="H8" s="4" t="str">
        <f aca="false">IF(OR($F8="",$G8=""),"",IF(IF($G8="Expert",4,IF($G8="Proficient",3,IF($G8="Working",2,IF($G8="Awareness",1,0))))&gt;=IF($F8="Expert",4,IF($F8="Proficient",3,IF($F8="Working",2,IF($F8="Awareness",1,0)))),"Met","Gap"))</f>
        <v>Met</v>
      </c>
      <c r="I8" s="4" t="s">
        <v>38</v>
      </c>
      <c r="J8" s="4" t="s">
        <v>32</v>
      </c>
      <c r="K8" s="4" t="s">
        <v>39</v>
      </c>
      <c r="L8" s="4" t="s">
        <v>26</v>
      </c>
      <c r="M8" s="4" t="s">
        <v>33</v>
      </c>
      <c r="N8" s="4" t="s">
        <v>40</v>
      </c>
    </row>
    <row r="9" customFormat="false" ht="45.75" hidden="false" customHeight="true" outlineLevel="0" collapsed="false">
      <c r="A9" s="5" t="n">
        <v>4</v>
      </c>
      <c r="B9" s="5" t="s">
        <v>41</v>
      </c>
      <c r="C9" s="5" t="s">
        <v>42</v>
      </c>
      <c r="D9" s="5" t="s">
        <v>19</v>
      </c>
      <c r="E9" s="5" t="s">
        <v>43</v>
      </c>
      <c r="F9" s="5" t="s">
        <v>22</v>
      </c>
      <c r="G9" s="5" t="s">
        <v>44</v>
      </c>
      <c r="H9" s="5" t="str">
        <f aca="false">IF(OR($F9="",$G9=""),"",IF(IF($G9="Expert",4,IF($G9="Proficient",3,IF($G9="Working",2,IF($G9="Awareness",1,0))))&gt;=IF($F9="Expert",4,IF($F9="Proficient",3,IF($F9="Working",2,IF($F9="Awareness",1,0)))),"Met","Gap"))</f>
        <v>Gap</v>
      </c>
      <c r="I9" s="5" t="s">
        <v>45</v>
      </c>
      <c r="J9" s="5" t="s">
        <v>46</v>
      </c>
      <c r="K9" s="5" t="s">
        <v>47</v>
      </c>
      <c r="L9" s="5" t="s">
        <v>26</v>
      </c>
      <c r="M9" s="5" t="s">
        <v>48</v>
      </c>
      <c r="N9" s="5" t="s">
        <v>49</v>
      </c>
    </row>
    <row r="10" customFormat="false" ht="45.75" hidden="false" customHeight="true" outlineLevel="0" collapsed="false">
      <c r="A10" s="4" t="n">
        <v>5</v>
      </c>
      <c r="B10" s="4" t="s">
        <v>50</v>
      </c>
      <c r="C10" s="4" t="s">
        <v>42</v>
      </c>
      <c r="D10" s="4" t="s">
        <v>51</v>
      </c>
      <c r="E10" s="4" t="s">
        <v>52</v>
      </c>
      <c r="F10" s="4" t="s">
        <v>21</v>
      </c>
      <c r="G10" s="4" t="s">
        <v>22</v>
      </c>
      <c r="H10" s="4" t="str">
        <f aca="false">IF(OR($F10="",$G10=""),"",IF(IF($G10="Expert",4,IF($G10="Proficient",3,IF($G10="Working",2,IF($G10="Awareness",1,0))))&gt;=IF($F10="Expert",4,IF($F10="Proficient",3,IF($F10="Working",2,IF($F10="Awareness",1,0)))),"Met","Gap"))</f>
        <v>Gap</v>
      </c>
      <c r="I10" s="4" t="s">
        <v>53</v>
      </c>
      <c r="J10" s="4" t="s">
        <v>46</v>
      </c>
      <c r="K10" s="4" t="s">
        <v>25</v>
      </c>
      <c r="L10" s="4" t="s">
        <v>26</v>
      </c>
      <c r="M10" s="4" t="s">
        <v>27</v>
      </c>
      <c r="N10" s="4" t="s">
        <v>54</v>
      </c>
    </row>
    <row r="11" customFormat="false" ht="45.75" hidden="false" customHeight="true" outlineLevel="0" collapsed="false">
      <c r="A11" s="5" t="n">
        <v>6</v>
      </c>
      <c r="B11" s="5" t="s">
        <v>55</v>
      </c>
      <c r="C11" s="5" t="s">
        <v>42</v>
      </c>
      <c r="D11" s="5" t="s">
        <v>56</v>
      </c>
      <c r="E11" s="5" t="s">
        <v>57</v>
      </c>
      <c r="F11" s="5" t="s">
        <v>22</v>
      </c>
      <c r="G11" s="5" t="s">
        <v>22</v>
      </c>
      <c r="H11" s="5" t="str">
        <f aca="false">IF(OR($F11="",$G11=""),"",IF(IF($G11="Expert",4,IF($G11="Proficient",3,IF($G11="Working",2,IF($G11="Awareness",1,0))))&gt;=IF($F11="Expert",4,IF($F11="Proficient",3,IF($F11="Working",2,IF($F11="Awareness",1,0)))),"Met","Gap"))</f>
        <v>Met</v>
      </c>
      <c r="I11" s="5" t="s">
        <v>58</v>
      </c>
      <c r="J11" s="5" t="s">
        <v>32</v>
      </c>
      <c r="K11" s="5" t="s">
        <v>17</v>
      </c>
      <c r="L11" s="5" t="s">
        <v>26</v>
      </c>
      <c r="M11" s="5" t="s">
        <v>33</v>
      </c>
      <c r="N11" s="5" t="s">
        <v>59</v>
      </c>
    </row>
    <row r="12" customFormat="false" ht="45.75" hidden="false" customHeight="true" outlineLevel="0" collapsed="false">
      <c r="A12" s="4" t="n">
        <v>7</v>
      </c>
      <c r="B12" s="4" t="s">
        <v>60</v>
      </c>
      <c r="C12" s="4" t="s">
        <v>61</v>
      </c>
      <c r="D12" s="4" t="s">
        <v>19</v>
      </c>
      <c r="E12" s="4" t="s">
        <v>62</v>
      </c>
      <c r="F12" s="4" t="s">
        <v>22</v>
      </c>
      <c r="G12" s="4" t="s">
        <v>22</v>
      </c>
      <c r="H12" s="4" t="str">
        <f aca="false">IF(OR($F12="",$G12=""),"",IF(IF($G12="Expert",4,IF($G12="Proficient",3,IF($G12="Working",2,IF($G12="Awareness",1,0))))&gt;=IF($F12="Expert",4,IF($F12="Proficient",3,IF($F12="Working",2,IF($F12="Awareness",1,0)))),"Met","Gap"))</f>
        <v>Met</v>
      </c>
      <c r="I12" s="4" t="s">
        <v>63</v>
      </c>
      <c r="J12" s="4" t="s">
        <v>64</v>
      </c>
      <c r="K12" s="4" t="s">
        <v>17</v>
      </c>
      <c r="L12" s="4" t="s">
        <v>26</v>
      </c>
      <c r="M12" s="4" t="s">
        <v>33</v>
      </c>
      <c r="N12" s="4" t="s">
        <v>65</v>
      </c>
    </row>
    <row r="13" customFormat="false" ht="45.75" hidden="false" customHeight="true" outlineLevel="0" collapsed="false">
      <c r="A13" s="5" t="n">
        <v>8</v>
      </c>
      <c r="B13" s="5" t="s">
        <v>66</v>
      </c>
      <c r="C13" s="5" t="s">
        <v>67</v>
      </c>
      <c r="D13" s="5" t="s">
        <v>19</v>
      </c>
      <c r="E13" s="5" t="s">
        <v>68</v>
      </c>
      <c r="F13" s="5" t="s">
        <v>21</v>
      </c>
      <c r="G13" s="5" t="s">
        <v>22</v>
      </c>
      <c r="H13" s="5" t="str">
        <f aca="false">IF(OR($F13="",$G13=""),"",IF(IF($G13="Expert",4,IF($G13="Proficient",3,IF($G13="Working",2,IF($G13="Awareness",1,0))))&gt;=IF($F13="Expert",4,IF($F13="Proficient",3,IF($F13="Working",2,IF($F13="Awareness",1,0)))),"Met","Gap"))</f>
        <v>Gap</v>
      </c>
      <c r="I13" s="5" t="s">
        <v>69</v>
      </c>
      <c r="J13" s="5" t="s">
        <v>70</v>
      </c>
      <c r="K13" s="5" t="s">
        <v>71</v>
      </c>
      <c r="L13" s="5" t="s">
        <v>26</v>
      </c>
      <c r="M13" s="5" t="s">
        <v>48</v>
      </c>
      <c r="N13" s="5" t="s">
        <v>34</v>
      </c>
    </row>
    <row r="14" customFormat="false" ht="45.75" hidden="false" customHeight="true" outlineLevel="0" collapsed="false">
      <c r="A14" s="4" t="n">
        <v>9</v>
      </c>
      <c r="B14" s="4" t="s">
        <v>72</v>
      </c>
      <c r="C14" s="4" t="s">
        <v>67</v>
      </c>
      <c r="D14" s="4" t="s">
        <v>56</v>
      </c>
      <c r="E14" s="4" t="s">
        <v>73</v>
      </c>
      <c r="F14" s="4" t="s">
        <v>22</v>
      </c>
      <c r="G14" s="4" t="s">
        <v>22</v>
      </c>
      <c r="H14" s="4" t="str">
        <f aca="false">IF(OR($F14="",$G14=""),"",IF(IF($G14="Expert",4,IF($G14="Proficient",3,IF($G14="Working",2,IF($G14="Awareness",1,0))))&gt;=IF($F14="Expert",4,IF($F14="Proficient",3,IF($F14="Working",2,IF($F14="Awareness",1,0)))),"Met","Gap"))</f>
        <v>Met</v>
      </c>
      <c r="I14" s="4" t="s">
        <v>74</v>
      </c>
      <c r="J14" s="4" t="s">
        <v>32</v>
      </c>
      <c r="K14" s="4" t="s">
        <v>71</v>
      </c>
      <c r="L14" s="4" t="s">
        <v>26</v>
      </c>
      <c r="M14" s="4" t="s">
        <v>33</v>
      </c>
      <c r="N14" s="4" t="s">
        <v>75</v>
      </c>
    </row>
    <row r="15" customFormat="false" ht="45.75" hidden="false" customHeight="true" outlineLevel="0" collapsed="false">
      <c r="A15" s="5" t="n">
        <v>10</v>
      </c>
      <c r="B15" s="5" t="s">
        <v>76</v>
      </c>
      <c r="C15" s="5" t="s">
        <v>77</v>
      </c>
      <c r="D15" s="5" t="s">
        <v>78</v>
      </c>
      <c r="E15" s="5" t="s">
        <v>79</v>
      </c>
      <c r="F15" s="5" t="s">
        <v>21</v>
      </c>
      <c r="G15" s="5" t="s">
        <v>22</v>
      </c>
      <c r="H15" s="5" t="str">
        <f aca="false">IF(OR($F15="",$G15=""),"",IF(IF($G15="Expert",4,IF($G15="Proficient",3,IF($G15="Working",2,IF($G15="Awareness",1,0))))&gt;=IF($F15="Expert",4,IF($F15="Proficient",3,IF($F15="Working",2,IF($F15="Awareness",1,0)))),"Met","Gap"))</f>
        <v>Gap</v>
      </c>
      <c r="I15" s="5" t="s">
        <v>80</v>
      </c>
      <c r="J15" s="5" t="s">
        <v>46</v>
      </c>
      <c r="K15" s="5" t="s">
        <v>25</v>
      </c>
      <c r="L15" s="5" t="s">
        <v>26</v>
      </c>
      <c r="M15" s="5" t="s">
        <v>27</v>
      </c>
      <c r="N15" s="5" t="s">
        <v>81</v>
      </c>
    </row>
    <row r="16" customFormat="false" ht="45.75" hidden="false" customHeight="true" outlineLevel="0" collapsed="false">
      <c r="A16" s="4" t="n">
        <v>11</v>
      </c>
      <c r="B16" s="4" t="s">
        <v>82</v>
      </c>
      <c r="C16" s="4"/>
      <c r="D16" s="4"/>
      <c r="E16" s="4"/>
      <c r="F16" s="4"/>
      <c r="G16" s="4"/>
      <c r="H16" s="4" t="str">
        <f aca="false">IF(OR($F16="",$G16=""),"",IF(IF($G16="Expert",4,IF($G16="Proficient",3,IF($G16="Working",2,IF($G16="Awareness",1,0))))&gt;=IF($F16="Expert",4,IF($F16="Proficient",3,IF($F16="Working",2,IF($F16="Awareness",1,0)))),"Met","Gap"))</f>
        <v/>
      </c>
      <c r="I16" s="4"/>
      <c r="J16" s="4"/>
      <c r="K16" s="4"/>
      <c r="L16" s="4"/>
      <c r="M16" s="4"/>
      <c r="N16" s="4"/>
    </row>
    <row r="17" customFormat="false" ht="45.75" hidden="false" customHeight="true" outlineLevel="0" collapsed="false">
      <c r="A17" s="5" t="n">
        <v>12</v>
      </c>
      <c r="B17" s="5"/>
      <c r="C17" s="5"/>
      <c r="D17" s="5"/>
      <c r="E17" s="5"/>
      <c r="F17" s="5"/>
      <c r="G17" s="5"/>
      <c r="H17" s="5" t="str">
        <f aca="false">IF(OR($F17="",$G17=""),"",IF(IF($G17="Expert",4,IF($G17="Proficient",3,IF($G17="Working",2,IF($G17="Awareness",1,0))))&gt;=IF($F17="Expert",4,IF($F17="Proficient",3,IF($F17="Working",2,IF($F17="Awareness",1,0)))),"Met","Gap"))</f>
        <v/>
      </c>
      <c r="I17" s="5"/>
      <c r="J17" s="5"/>
      <c r="K17" s="5"/>
      <c r="L17" s="5"/>
      <c r="M17" s="5"/>
      <c r="N17" s="5"/>
    </row>
    <row r="18" customFormat="false" ht="45.75" hidden="false" customHeight="true" outlineLevel="0" collapsed="false">
      <c r="A18" s="4" t="n">
        <v>13</v>
      </c>
      <c r="B18" s="4"/>
      <c r="C18" s="4"/>
      <c r="D18" s="4"/>
      <c r="E18" s="4"/>
      <c r="F18" s="4"/>
      <c r="G18" s="4"/>
      <c r="H18" s="4" t="str">
        <f aca="false">IF(OR($F18="",$G18=""),"",IF(IF($G18="Expert",4,IF($G18="Proficient",3,IF($G18="Working",2,IF($G18="Awareness",1,0))))&gt;=IF($F18="Expert",4,IF($F18="Proficient",3,IF($F18="Working",2,IF($F18="Awareness",1,0)))),"Met","Gap"))</f>
        <v/>
      </c>
      <c r="I18" s="4"/>
      <c r="J18" s="4"/>
      <c r="K18" s="4"/>
      <c r="L18" s="4"/>
      <c r="M18" s="4"/>
      <c r="N18" s="4"/>
    </row>
    <row r="19" customFormat="false" ht="45.75" hidden="false" customHeight="true" outlineLevel="0" collapsed="false">
      <c r="A19" s="5" t="n">
        <v>14</v>
      </c>
      <c r="B19" s="5"/>
      <c r="C19" s="5"/>
      <c r="D19" s="5"/>
      <c r="E19" s="5"/>
      <c r="F19" s="5"/>
      <c r="G19" s="5"/>
      <c r="H19" s="5" t="str">
        <f aca="false">IF(OR($F19="",$G19=""),"",IF(IF($G19="Expert",4,IF($G19="Proficient",3,IF($G19="Working",2,IF($G19="Awareness",1,0))))&gt;=IF($F19="Expert",4,IF($F19="Proficient",3,IF($F19="Working",2,IF($F19="Awareness",1,0)))),"Met","Gap"))</f>
        <v/>
      </c>
      <c r="I19" s="5"/>
      <c r="J19" s="5"/>
      <c r="K19" s="5"/>
      <c r="L19" s="5"/>
      <c r="M19" s="5"/>
      <c r="N19" s="5"/>
    </row>
    <row r="20" customFormat="false" ht="45.75" hidden="false" customHeight="true" outlineLevel="0" collapsed="false">
      <c r="A20" s="4" t="n">
        <v>15</v>
      </c>
      <c r="B20" s="4"/>
      <c r="C20" s="4"/>
      <c r="D20" s="4"/>
      <c r="E20" s="4"/>
      <c r="F20" s="4"/>
      <c r="G20" s="4"/>
      <c r="H20" s="4" t="str">
        <f aca="false">IF(OR($F20="",$G20=""),"",IF(IF($G20="Expert",4,IF($G20="Proficient",3,IF($G20="Working",2,IF($G20="Awareness",1,0))))&gt;=IF($F20="Expert",4,IF($F20="Proficient",3,IF($F20="Working",2,IF($F20="Awareness",1,0)))),"Met","Gap"))</f>
        <v/>
      </c>
      <c r="I20" s="4"/>
      <c r="J20" s="4"/>
      <c r="K20" s="4"/>
      <c r="L20" s="4"/>
      <c r="M20" s="4"/>
      <c r="N20" s="4"/>
    </row>
    <row r="21" customFormat="false" ht="45.75" hidden="false" customHeight="true" outlineLevel="0" collapsed="false">
      <c r="A21" s="5" t="n">
        <v>16</v>
      </c>
      <c r="B21" s="5"/>
      <c r="C21" s="5"/>
      <c r="D21" s="5"/>
      <c r="E21" s="5"/>
      <c r="F21" s="5"/>
      <c r="G21" s="5"/>
      <c r="H21" s="5" t="str">
        <f aca="false">IF(OR($F21="",$G21=""),"",IF(IF($G21="Expert",4,IF($G21="Proficient",3,IF($G21="Working",2,IF($G21="Awareness",1,0))))&gt;=IF($F21="Expert",4,IF($F21="Proficient",3,IF($F21="Working",2,IF($F21="Awareness",1,0)))),"Met","Gap"))</f>
        <v/>
      </c>
      <c r="I21" s="5"/>
      <c r="J21" s="5"/>
      <c r="K21" s="5"/>
      <c r="L21" s="5"/>
      <c r="M21" s="5"/>
      <c r="N21" s="5"/>
    </row>
    <row r="22" customFormat="false" ht="45.75" hidden="false" customHeight="true" outlineLevel="0" collapsed="false">
      <c r="A22" s="4" t="n">
        <v>17</v>
      </c>
      <c r="B22" s="4"/>
      <c r="C22" s="4"/>
      <c r="D22" s="4"/>
      <c r="E22" s="4"/>
      <c r="F22" s="4"/>
      <c r="G22" s="4"/>
      <c r="H22" s="4" t="str">
        <f aca="false">IF(OR($F22="",$G22=""),"",IF(IF($G22="Expert",4,IF($G22="Proficient",3,IF($G22="Working",2,IF($G22="Awareness",1,0))))&gt;=IF($F22="Expert",4,IF($F22="Proficient",3,IF($F22="Working",2,IF($F22="Awareness",1,0)))),"Met","Gap"))</f>
        <v/>
      </c>
      <c r="I22" s="4"/>
      <c r="J22" s="4"/>
      <c r="K22" s="4"/>
      <c r="L22" s="4"/>
      <c r="M22" s="4"/>
      <c r="N22" s="4"/>
    </row>
    <row r="23" customFormat="false" ht="45.75" hidden="false" customHeight="true" outlineLevel="0" collapsed="false">
      <c r="A23" s="5" t="n">
        <v>18</v>
      </c>
      <c r="B23" s="5"/>
      <c r="C23" s="5"/>
      <c r="D23" s="5"/>
      <c r="E23" s="5"/>
      <c r="F23" s="5"/>
      <c r="G23" s="5"/>
      <c r="H23" s="5" t="str">
        <f aca="false">IF(OR($F23="",$G23=""),"",IF(IF($G23="Expert",4,IF($G23="Proficient",3,IF($G23="Working",2,IF($G23="Awareness",1,0))))&gt;=IF($F23="Expert",4,IF($F23="Proficient",3,IF($F23="Working",2,IF($F23="Awareness",1,0)))),"Met","Gap"))</f>
        <v/>
      </c>
      <c r="I23" s="5"/>
      <c r="J23" s="5"/>
      <c r="K23" s="5"/>
      <c r="L23" s="5"/>
      <c r="M23" s="5"/>
      <c r="N23" s="5"/>
    </row>
    <row r="24" customFormat="false" ht="45.75" hidden="false" customHeight="true" outlineLevel="0" collapsed="false">
      <c r="A24" s="4" t="n">
        <v>19</v>
      </c>
      <c r="B24" s="4"/>
      <c r="C24" s="4"/>
      <c r="D24" s="4"/>
      <c r="E24" s="4"/>
      <c r="F24" s="4"/>
      <c r="G24" s="4"/>
      <c r="H24" s="4" t="str">
        <f aca="false">IF(OR($F24="",$G24=""),"",IF(IF($G24="Expert",4,IF($G24="Proficient",3,IF($G24="Working",2,IF($G24="Awareness",1,0))))&gt;=IF($F24="Expert",4,IF($F24="Proficient",3,IF($F24="Working",2,IF($F24="Awareness",1,0)))),"Met","Gap"))</f>
        <v/>
      </c>
      <c r="I24" s="4"/>
      <c r="J24" s="4"/>
      <c r="K24" s="4"/>
      <c r="L24" s="4"/>
      <c r="M24" s="4"/>
      <c r="N24" s="4"/>
    </row>
    <row r="25" customFormat="false" ht="45.75" hidden="false" customHeight="true" outlineLevel="0" collapsed="false">
      <c r="A25" s="5" t="n">
        <v>20</v>
      </c>
      <c r="B25" s="5"/>
      <c r="C25" s="5"/>
      <c r="D25" s="5"/>
      <c r="E25" s="5"/>
      <c r="F25" s="5"/>
      <c r="G25" s="5"/>
      <c r="H25" s="5" t="str">
        <f aca="false">IF(OR($F25="",$G25=""),"",IF(IF($G25="Expert",4,IF($G25="Proficient",3,IF($G25="Working",2,IF($G25="Awareness",1,0))))&gt;=IF($F25="Expert",4,IF($F25="Proficient",3,IF($F25="Working",2,IF($F25="Awareness",1,0)))),"Met","Gap"))</f>
        <v/>
      </c>
      <c r="I25" s="5"/>
      <c r="J25" s="5"/>
      <c r="K25" s="5"/>
      <c r="L25" s="5"/>
      <c r="M25" s="5"/>
      <c r="N25" s="5"/>
    </row>
    <row r="26" customFormat="false" ht="45.75" hidden="false" customHeight="true" outlineLevel="0" collapsed="false">
      <c r="A26" s="4" t="n">
        <v>21</v>
      </c>
      <c r="B26" s="4"/>
      <c r="C26" s="4"/>
      <c r="D26" s="4"/>
      <c r="E26" s="4"/>
      <c r="F26" s="4"/>
      <c r="G26" s="4"/>
      <c r="H26" s="4" t="str">
        <f aca="false">IF(OR($F26="",$G26=""),"",IF(IF($G26="Expert",4,IF($G26="Proficient",3,IF($G26="Working",2,IF($G26="Awareness",1,0))))&gt;=IF($F26="Expert",4,IF($F26="Proficient",3,IF($F26="Working",2,IF($F26="Awareness",1,0)))),"Met","Gap"))</f>
        <v/>
      </c>
      <c r="I26" s="4"/>
      <c r="J26" s="4"/>
      <c r="K26" s="4"/>
      <c r="L26" s="4"/>
      <c r="M26" s="4"/>
      <c r="N26" s="4"/>
    </row>
    <row r="27" customFormat="false" ht="45.75" hidden="false" customHeight="true" outlineLevel="0" collapsed="false">
      <c r="A27" s="5" t="n">
        <v>22</v>
      </c>
      <c r="B27" s="5"/>
      <c r="C27" s="5"/>
      <c r="D27" s="5"/>
      <c r="E27" s="5"/>
      <c r="F27" s="5"/>
      <c r="G27" s="5"/>
      <c r="H27" s="5" t="str">
        <f aca="false">IF(OR($F27="",$G27=""),"",IF(IF($G27="Expert",4,IF($G27="Proficient",3,IF($G27="Working",2,IF($G27="Awareness",1,0))))&gt;=IF($F27="Expert",4,IF($F27="Proficient",3,IF($F27="Working",2,IF($F27="Awareness",1,0)))),"Met","Gap"))</f>
        <v/>
      </c>
      <c r="I27" s="5"/>
      <c r="J27" s="5"/>
      <c r="K27" s="5"/>
      <c r="L27" s="5"/>
      <c r="M27" s="5"/>
      <c r="N27" s="5"/>
    </row>
    <row r="28" customFormat="false" ht="45.75" hidden="false" customHeight="true" outlineLevel="0" collapsed="false">
      <c r="A28" s="4" t="n">
        <v>23</v>
      </c>
      <c r="B28" s="4"/>
      <c r="C28" s="4"/>
      <c r="D28" s="4"/>
      <c r="E28" s="4"/>
      <c r="F28" s="4"/>
      <c r="G28" s="4"/>
      <c r="H28" s="4" t="str">
        <f aca="false">IF(OR($F28="",$G28=""),"",IF(IF($G28="Expert",4,IF($G28="Proficient",3,IF($G28="Working",2,IF($G28="Awareness",1,0))))&gt;=IF($F28="Expert",4,IF($F28="Proficient",3,IF($F28="Working",2,IF($F28="Awareness",1,0)))),"Met","Gap"))</f>
        <v/>
      </c>
      <c r="I28" s="4"/>
      <c r="J28" s="4"/>
      <c r="K28" s="4"/>
      <c r="L28" s="4"/>
      <c r="M28" s="4"/>
      <c r="N28" s="4"/>
    </row>
    <row r="29" customFormat="false" ht="45.75" hidden="false" customHeight="true" outlineLevel="0" collapsed="false">
      <c r="A29" s="5" t="n">
        <v>24</v>
      </c>
      <c r="B29" s="5"/>
      <c r="C29" s="5"/>
      <c r="D29" s="5"/>
      <c r="E29" s="5"/>
      <c r="F29" s="5"/>
      <c r="G29" s="5"/>
      <c r="H29" s="5" t="str">
        <f aca="false">IF(OR($F29="",$G29=""),"",IF(IF($G29="Expert",4,IF($G29="Proficient",3,IF($G29="Working",2,IF($G29="Awareness",1,0))))&gt;=IF($F29="Expert",4,IF($F29="Proficient",3,IF($F29="Working",2,IF($F29="Awareness",1,0)))),"Met","Gap"))</f>
        <v/>
      </c>
      <c r="I29" s="5"/>
      <c r="J29" s="5"/>
      <c r="K29" s="5"/>
      <c r="L29" s="5"/>
      <c r="M29" s="5"/>
      <c r="N29" s="5"/>
    </row>
    <row r="30" customFormat="false" ht="45.75" hidden="false" customHeight="true" outlineLevel="0" collapsed="false">
      <c r="A30" s="4" t="n">
        <v>25</v>
      </c>
      <c r="B30" s="4"/>
      <c r="C30" s="4"/>
      <c r="D30" s="4"/>
      <c r="E30" s="4"/>
      <c r="F30" s="4"/>
      <c r="G30" s="4"/>
      <c r="H30" s="4" t="str">
        <f aca="false">IF(OR($F30="",$G30=""),"",IF(IF($G30="Expert",4,IF($G30="Proficient",3,IF($G30="Working",2,IF($G30="Awareness",1,0))))&gt;=IF($F30="Expert",4,IF($F30="Proficient",3,IF($F30="Working",2,IF($F30="Awareness",1,0)))),"Met","Gap"))</f>
        <v/>
      </c>
      <c r="I30" s="4"/>
      <c r="J30" s="4"/>
      <c r="K30" s="4"/>
      <c r="L30" s="4"/>
      <c r="M30" s="4"/>
      <c r="N30" s="4"/>
    </row>
    <row r="31" customFormat="false" ht="45.75" hidden="false" customHeight="true" outlineLevel="0" collapsed="false">
      <c r="A31" s="5" t="n">
        <v>26</v>
      </c>
      <c r="B31" s="5"/>
      <c r="C31" s="5"/>
      <c r="D31" s="5"/>
      <c r="E31" s="5"/>
      <c r="F31" s="5"/>
      <c r="G31" s="5"/>
      <c r="H31" s="5" t="str">
        <f aca="false">IF(OR($F31="",$G31=""),"",IF(IF($G31="Expert",4,IF($G31="Proficient",3,IF($G31="Working",2,IF($G31="Awareness",1,0))))&gt;=IF($F31="Expert",4,IF($F31="Proficient",3,IF($F31="Working",2,IF($F31="Awareness",1,0)))),"Met","Gap"))</f>
        <v/>
      </c>
      <c r="I31" s="5"/>
      <c r="J31" s="5"/>
      <c r="K31" s="5"/>
      <c r="L31" s="5"/>
      <c r="M31" s="5"/>
      <c r="N31" s="5"/>
    </row>
    <row r="32" customFormat="false" ht="45.75" hidden="false" customHeight="true" outlineLevel="0" collapsed="false">
      <c r="A32" s="4" t="n">
        <v>27</v>
      </c>
      <c r="B32" s="4"/>
      <c r="C32" s="4"/>
      <c r="D32" s="4"/>
      <c r="E32" s="4"/>
      <c r="F32" s="4"/>
      <c r="G32" s="4"/>
      <c r="H32" s="4" t="str">
        <f aca="false">IF(OR($F32="",$G32=""),"",IF(IF($G32="Expert",4,IF($G32="Proficient",3,IF($G32="Working",2,IF($G32="Awareness",1,0))))&gt;=IF($F32="Expert",4,IF($F32="Proficient",3,IF($F32="Working",2,IF($F32="Awareness",1,0)))),"Met","Gap"))</f>
        <v/>
      </c>
      <c r="I32" s="4"/>
      <c r="J32" s="4"/>
      <c r="K32" s="4"/>
      <c r="L32" s="4"/>
      <c r="M32" s="4"/>
      <c r="N32" s="4"/>
    </row>
    <row r="33" customFormat="false" ht="45.75" hidden="false" customHeight="true" outlineLevel="0" collapsed="false">
      <c r="A33" s="5" t="n">
        <v>28</v>
      </c>
      <c r="B33" s="5"/>
      <c r="C33" s="5"/>
      <c r="D33" s="5"/>
      <c r="E33" s="5"/>
      <c r="F33" s="5"/>
      <c r="G33" s="5"/>
      <c r="H33" s="5" t="str">
        <f aca="false">IF(OR($F33="",$G33=""),"",IF(IF($G33="Expert",4,IF($G33="Proficient",3,IF($G33="Working",2,IF($G33="Awareness",1,0))))&gt;=IF($F33="Expert",4,IF($F33="Proficient",3,IF($F33="Working",2,IF($F33="Awareness",1,0)))),"Met","Gap"))</f>
        <v/>
      </c>
      <c r="I33" s="5"/>
      <c r="J33" s="5"/>
      <c r="K33" s="5"/>
      <c r="L33" s="5"/>
      <c r="M33" s="5"/>
      <c r="N33" s="5"/>
    </row>
    <row r="34" customFormat="false" ht="45.75" hidden="false" customHeight="true" outlineLevel="0" collapsed="false">
      <c r="A34" s="4" t="n">
        <v>29</v>
      </c>
      <c r="B34" s="4"/>
      <c r="C34" s="4"/>
      <c r="D34" s="4"/>
      <c r="E34" s="4"/>
      <c r="F34" s="4"/>
      <c r="G34" s="4"/>
      <c r="H34" s="4" t="str">
        <f aca="false">IF(OR($F34="",$G34=""),"",IF(IF($G34="Expert",4,IF($G34="Proficient",3,IF($G34="Working",2,IF($G34="Awareness",1,0))))&gt;=IF($F34="Expert",4,IF($F34="Proficient",3,IF($F34="Working",2,IF($F34="Awareness",1,0)))),"Met","Gap"))</f>
        <v/>
      </c>
      <c r="I34" s="4"/>
      <c r="J34" s="4"/>
      <c r="K34" s="4"/>
      <c r="L34" s="4"/>
      <c r="M34" s="4"/>
      <c r="N34" s="4"/>
    </row>
    <row r="35" customFormat="false" ht="15.75" hidden="false" customHeight="true" outlineLevel="0" collapsed="false">
      <c r="J35" s="6" t="s">
        <v>83</v>
      </c>
      <c r="K35" s="6"/>
      <c r="L35" s="6"/>
      <c r="M35" s="6"/>
      <c r="N35" s="6"/>
    </row>
  </sheetData>
  <mergeCells count="4">
    <mergeCell ref="A1:N1"/>
    <mergeCell ref="A2:N2"/>
    <mergeCell ref="A3:N3"/>
    <mergeCell ref="J35:N35"/>
  </mergeCells>
  <conditionalFormatting sqref="H6:H34">
    <cfRule type="expression" priority="2" aboveAverage="0" equalAverage="0" bottom="0" percent="0" rank="0" text="" dxfId="0">
      <formula>$H6="Gap"</formula>
    </cfRule>
    <cfRule type="expression" priority="3" aboveAverage="0" equalAverage="0" bottom="0" percent="0" rank="0" text="" dxfId="1">
      <formula>$H6="Met"</formula>
    </cfRule>
  </conditionalFormatting>
  <conditionalFormatting sqref="M6:M34">
    <cfRule type="expression" priority="4" aboveAverage="0" equalAverage="0" bottom="0" percent="0" rank="0" text="" dxfId="1">
      <formula>OR($M6="Closed",$M6="Compliant")</formula>
    </cfRule>
    <cfRule type="expression" priority="5" aboveAverage="0" equalAverage="0" bottom="0" percent="0" rank="0" text="" dxfId="2">
      <formula>$M6="In Progress"</formula>
    </cfRule>
    <cfRule type="expression" priority="6" aboveAverage="0" equalAverage="0" bottom="0" percent="0" rank="0" text="" dxfId="0">
      <formula>$M6="Open"</formula>
    </cfRule>
  </conditionalFormatting>
  <conditionalFormatting sqref="L6:L34">
    <cfRule type="expression" priority="7" aboveAverage="0" equalAverage="0" bottom="0" percent="0" rank="0" text="" dxfId="0">
      <formula>AND(ISNUMBER($L6),$L6&lt;TODAY(),$M6&lt;&gt;"Closed",$M6&lt;&gt;"Compliant")</formula>
    </cfRule>
  </conditionalFormatting>
  <dataValidations count="5">
    <dataValidation allowBlank="true" errorStyle="stop" operator="between" showDropDown="false" showErrorMessage="false" showInputMessage="false" sqref="D6:D34" type="list">
      <formula1>"Quality,WHS,Environment,Cross-cutting"</formula1>
      <formula2>0</formula2>
    </dataValidation>
    <dataValidation allowBlank="true" errorStyle="stop" operator="between" showDropDown="false" showErrorMessage="false" showInputMessage="false" sqref="F6:F34" type="list">
      <formula1>"Awareness,Working,Proficient,Expert"</formula1>
      <formula2>0</formula2>
    </dataValidation>
    <dataValidation allowBlank="true" errorStyle="stop" operator="between" showDropDown="false" showErrorMessage="false" showInputMessage="false" sqref="G6:G34" type="list">
      <formula1>"Awareness,Working,Proficient,Expert"</formula1>
      <formula2>0</formula2>
    </dataValidation>
    <dataValidation allowBlank="true" errorStyle="stop" operator="between" showDropDown="false" showErrorMessage="false" showInputMessage="false" sqref="J6:J34" type="list">
      <formula1>"Train,Verify (VOC),Mentor,Hire,Refresh,Maintain,Monitor"</formula1>
      <formula2>0</formula2>
    </dataValidation>
    <dataValidation allowBlank="true" errorStyle="stop" operator="between" showDropDown="false" showErrorMessage="false" showInputMessage="false" sqref="M6:M34" type="list">
      <formula1>"Open,In Progress,Closed,Compliant"</formula1>
      <formula2>0</formula2>
    </dataValidation>
  </dataValidations>
  <printOptions headings="false" gridLines="false" gridLinesSet="true" horizontalCentered="true" verticalCentered="false"/>
  <pageMargins left="0.4" right="0.4" top="0.6" bottom="0.6" header="0.511811023622047" footer="0.5"/>
  <pageSetup paperSize="9" scale="100" fitToWidth="1" fitToHeight="0" pageOrder="downThenOver" orientation="landscape" blackAndWhite="false" draft="false" cellComments="none" horizontalDpi="300" verticalDpi="300" copies="1"/>
  <headerFooter differentFirst="false" differentOddEven="false">
    <oddHeader/>
    <oddFooter>&amp;L&amp;8 MISAFE-IMS-TMP-025-V1.0 | QHSE Resource Competence Matrix&amp;C&amp;8 © MiSAFE Solutions Pty Ltd | ABN 12 602 392 343&amp;R&amp;8 Page &amp;P of &amp;N</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1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4"/>
    <col collapsed="false" customWidth="true" hidden="false" outlineLevel="0" max="2" min="2" style="0" width="34"/>
    <col collapsed="false" customWidth="true" hidden="false" outlineLevel="0" max="3" min="3" style="0" width="14"/>
    <col collapsed="false" customWidth="true" hidden="false" outlineLevel="0" max="4" min="4" style="0" width="4"/>
    <col collapsed="false" customWidth="true" hidden="false" outlineLevel="0" max="5" min="5" style="0" width="22"/>
    <col collapsed="false" customWidth="true" hidden="false" outlineLevel="0" max="6" min="6" style="0" width="14"/>
  </cols>
  <sheetData>
    <row r="1" customFormat="false" ht="49.5" hidden="false" customHeight="true" outlineLevel="0" collapsed="false">
      <c r="A1" s="1" t="s">
        <v>84</v>
      </c>
      <c r="B1" s="1"/>
      <c r="C1" s="1"/>
      <c r="D1" s="1"/>
      <c r="E1" s="1"/>
      <c r="F1" s="1"/>
    </row>
    <row r="2" customFormat="false" ht="18" hidden="false" customHeight="true" outlineLevel="0" collapsed="false">
      <c r="A2" s="2" t="s">
        <v>85</v>
      </c>
      <c r="B2" s="2"/>
      <c r="C2" s="2"/>
      <c r="D2" s="2"/>
      <c r="E2" s="2"/>
      <c r="F2" s="2"/>
    </row>
    <row r="4" customFormat="false" ht="15" hidden="false" customHeight="false" outlineLevel="0" collapsed="false">
      <c r="B4" s="3" t="s">
        <v>6</v>
      </c>
      <c r="C4" s="3" t="s">
        <v>86</v>
      </c>
      <c r="E4" s="3" t="s">
        <v>15</v>
      </c>
      <c r="F4" s="3" t="s">
        <v>86</v>
      </c>
    </row>
    <row r="5" customFormat="false" ht="15" hidden="false" customHeight="false" outlineLevel="0" collapsed="false">
      <c r="B5" s="4" t="s">
        <v>51</v>
      </c>
      <c r="C5" s="7" t="n">
        <f aca="false">COUNTIF('Competence Matrix'!D6:D34,"Quality")</f>
        <v>1</v>
      </c>
      <c r="E5" s="4" t="s">
        <v>48</v>
      </c>
      <c r="F5" s="7" t="n">
        <f aca="false">COUNTIF('Competence Matrix'!M6:M34,"Open")</f>
        <v>2</v>
      </c>
    </row>
    <row r="6" customFormat="false" ht="15" hidden="false" customHeight="false" outlineLevel="0" collapsed="false">
      <c r="B6" s="4" t="s">
        <v>19</v>
      </c>
      <c r="C6" s="7" t="n">
        <f aca="false">COUNTIF('Competence Matrix'!D6:D34,"WHS")</f>
        <v>6</v>
      </c>
      <c r="E6" s="4" t="s">
        <v>27</v>
      </c>
      <c r="F6" s="7" t="n">
        <f aca="false">COUNTIF('Competence Matrix'!M6:M34,"In Progress")</f>
        <v>3</v>
      </c>
    </row>
    <row r="7" customFormat="false" ht="15" hidden="false" customHeight="false" outlineLevel="0" collapsed="false">
      <c r="B7" s="4" t="s">
        <v>56</v>
      </c>
      <c r="C7" s="7" t="n">
        <f aca="false">COUNTIF('Competence Matrix'!D6:D34,"Environment")</f>
        <v>2</v>
      </c>
      <c r="E7" s="4" t="s">
        <v>87</v>
      </c>
      <c r="F7" s="7" t="n">
        <f aca="false">COUNTIF('Competence Matrix'!M6:M34,"Closed")</f>
        <v>0</v>
      </c>
    </row>
    <row r="8" customFormat="false" ht="15" hidden="false" customHeight="false" outlineLevel="0" collapsed="false">
      <c r="B8" s="4" t="s">
        <v>78</v>
      </c>
      <c r="C8" s="7" t="n">
        <f aca="false">COUNTIF('Competence Matrix'!D6:D34,"Cross-cutting")</f>
        <v>1</v>
      </c>
      <c r="E8" s="4" t="s">
        <v>33</v>
      </c>
      <c r="F8" s="7" t="n">
        <f aca="false">COUNTIF('Competence Matrix'!M6:M34,"Compliant")</f>
        <v>5</v>
      </c>
    </row>
    <row r="10" customFormat="false" ht="22.35" hidden="false" customHeight="false" outlineLevel="0" collapsed="false">
      <c r="B10" s="8" t="s">
        <v>88</v>
      </c>
      <c r="C10" s="9" t="n">
        <f aca="false">COUNTIF('Competence Matrix'!H6:H34,"Gap")</f>
        <v>5</v>
      </c>
      <c r="E10" s="4" t="s">
        <v>89</v>
      </c>
      <c r="F10" s="7" t="n">
        <f aca="true">SUMPRODUCT(('Competence Matrix'!L6:L34&lt;TODAY())*('Competence Matrix'!L6:L34&lt;&gt;"")*('Competence Matrix'!M6:M34&lt;&gt;"Closed")*('Competence Matrix'!M6:M34&lt;&gt;"Compliant"))</f>
        <v>0</v>
      </c>
    </row>
    <row r="11" customFormat="false" ht="15" hidden="false" customHeight="false" outlineLevel="0" collapsed="false">
      <c r="B11" s="10" t="s">
        <v>90</v>
      </c>
      <c r="C11" s="7" t="n">
        <f aca="false">COUNTIF('Competence Matrix'!H6:H34,"Met")</f>
        <v>5</v>
      </c>
      <c r="E11" s="8" t="s">
        <v>91</v>
      </c>
      <c r="F11" s="11" t="n">
        <f aca="false">COUNTA('Competence Matrix'!E6:E34)</f>
        <v>10</v>
      </c>
    </row>
    <row r="13" customFormat="false" ht="55.5" hidden="false" customHeight="true" outlineLevel="0" collapsed="false">
      <c r="B13" s="12" t="s">
        <v>92</v>
      </c>
      <c r="C13" s="12"/>
      <c r="D13" s="12"/>
      <c r="E13" s="12"/>
      <c r="F13" s="12"/>
    </row>
    <row r="14" customFormat="false" ht="15.75" hidden="false" customHeight="true" outlineLevel="0" collapsed="false">
      <c r="B14" s="6" t="s">
        <v>83</v>
      </c>
      <c r="C14" s="6"/>
      <c r="D14" s="6"/>
      <c r="E14" s="6"/>
      <c r="F14" s="6"/>
    </row>
  </sheetData>
  <mergeCells count="4">
    <mergeCell ref="A1:F1"/>
    <mergeCell ref="A2:F2"/>
    <mergeCell ref="B13:F13"/>
    <mergeCell ref="B14:F14"/>
  </mergeCells>
  <conditionalFormatting sqref="C10">
    <cfRule type="expression" priority="2" aboveAverage="0" equalAverage="0" bottom="0" percent="0" rank="0" text="" dxfId="0">
      <formula>C10&gt;0</formula>
    </cfRule>
  </conditionalFormatting>
  <conditionalFormatting sqref="F10">
    <cfRule type="expression" priority="3" aboveAverage="0" equalAverage="0" bottom="0" percent="0" rank="0" text="" dxfId="0">
      <formula>F10&gt;0</formula>
    </cfRule>
  </conditionalFormatting>
  <printOptions headings="false" gridLines="false" gridLinesSet="true" horizontalCentered="false" verticalCentered="false"/>
  <pageMargins left="0.75" right="0.75" top="1" bottom="1" header="0.511811023622047" footer="0.5"/>
  <pageSetup paperSize="9" scale="100" fitToWidth="1" fitToHeight="0" pageOrder="downThenOver" orientation="portrait" blackAndWhite="false" draft="false" cellComments="none" horizontalDpi="300" verticalDpi="300" copies="1"/>
  <headerFooter differentFirst="false" differentOddEven="false">
    <oddHeader/>
    <oddFooter>&amp;L&amp;8 MISAFE-IMS-TMP-025-V1.0 | QHSE Resource Competence Matrix&amp;C&amp;8 © MiSAFE Solutions Pty Ltd | ABN 12 602 392 343&amp;R&amp;8 Page &amp;P of &amp;N</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2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4"/>
    <col collapsed="false" customWidth="true" hidden="false" outlineLevel="0" max="2" min="2" style="0" width="110"/>
  </cols>
  <sheetData>
    <row r="1" customFormat="false" ht="49.5" hidden="false" customHeight="true" outlineLevel="0" collapsed="false">
      <c r="A1" s="1" t="s">
        <v>93</v>
      </c>
      <c r="B1" s="1"/>
    </row>
    <row r="3" customFormat="false" ht="21.75" hidden="false" customHeight="true" outlineLevel="0" collapsed="false">
      <c r="B3" s="13" t="s">
        <v>94</v>
      </c>
    </row>
    <row r="4" customFormat="false" ht="57.75" hidden="false" customHeight="true" outlineLevel="0" collapsed="false">
      <c r="B4" s="14" t="s">
        <v>95</v>
      </c>
    </row>
    <row r="5" customFormat="false" ht="21.75" hidden="false" customHeight="true" outlineLevel="0" collapsed="false">
      <c r="B5" s="13" t="s">
        <v>96</v>
      </c>
    </row>
    <row r="6" customFormat="false" ht="57.75" hidden="false" customHeight="true" outlineLevel="0" collapsed="false">
      <c r="B6" s="14" t="s">
        <v>97</v>
      </c>
    </row>
    <row r="7" customFormat="false" ht="21.75" hidden="false" customHeight="true" outlineLevel="0" collapsed="false">
      <c r="B7" s="13" t="s">
        <v>98</v>
      </c>
    </row>
    <row r="8" customFormat="false" ht="57.75" hidden="false" customHeight="true" outlineLevel="0" collapsed="false">
      <c r="B8" s="14" t="s">
        <v>99</v>
      </c>
    </row>
    <row r="9" customFormat="false" ht="57.75" hidden="false" customHeight="true" outlineLevel="0" collapsed="false">
      <c r="B9" s="14" t="s">
        <v>100</v>
      </c>
    </row>
    <row r="10" customFormat="false" ht="57.75" hidden="false" customHeight="true" outlineLevel="0" collapsed="false">
      <c r="B10" s="14" t="s">
        <v>101</v>
      </c>
    </row>
    <row r="11" customFormat="false" ht="57.75" hidden="false" customHeight="true" outlineLevel="0" collapsed="false">
      <c r="B11" s="14" t="s">
        <v>102</v>
      </c>
    </row>
    <row r="12" customFormat="false" ht="21.75" hidden="false" customHeight="true" outlineLevel="0" collapsed="false">
      <c r="B12" s="13" t="s">
        <v>103</v>
      </c>
    </row>
    <row r="13" customFormat="false" ht="57.75" hidden="false" customHeight="true" outlineLevel="0" collapsed="false">
      <c r="B13" s="14" t="s">
        <v>104</v>
      </c>
    </row>
    <row r="14" customFormat="false" ht="21.75" hidden="false" customHeight="true" outlineLevel="0" collapsed="false">
      <c r="B14" s="13" t="s">
        <v>105</v>
      </c>
    </row>
    <row r="15" customFormat="false" ht="57.75" hidden="false" customHeight="true" outlineLevel="0" collapsed="false">
      <c r="B15" s="14" t="s">
        <v>106</v>
      </c>
    </row>
    <row r="16" customFormat="false" ht="21.75" hidden="false" customHeight="true" outlineLevel="0" collapsed="false">
      <c r="B16" s="13" t="s">
        <v>107</v>
      </c>
    </row>
    <row r="17" customFormat="false" ht="57.75" hidden="false" customHeight="true" outlineLevel="0" collapsed="false">
      <c r="B17" s="14" t="s">
        <v>108</v>
      </c>
    </row>
    <row r="18" customFormat="false" ht="21.75" hidden="false" customHeight="true" outlineLevel="0" collapsed="false">
      <c r="B18" s="13" t="s">
        <v>109</v>
      </c>
    </row>
    <row r="19" customFormat="false" ht="57.75" hidden="false" customHeight="true" outlineLevel="0" collapsed="false">
      <c r="B19" s="14" t="s">
        <v>110</v>
      </c>
    </row>
    <row r="20" customFormat="false" ht="15.75" hidden="false" customHeight="true" outlineLevel="0" collapsed="false">
      <c r="A20" s="6" t="s">
        <v>83</v>
      </c>
      <c r="B20" s="6"/>
    </row>
  </sheetData>
  <mergeCells count="2">
    <mergeCell ref="A1:B1"/>
    <mergeCell ref="A20:B20"/>
  </mergeCells>
  <printOptions headings="false" gridLines="false" gridLinesSet="true" horizontalCentered="false" verticalCentered="false"/>
  <pageMargins left="0.75" right="0.75" top="1" bottom="1" header="0.511811023622047" footer="0.5"/>
  <pageSetup paperSize="9" scale="100" fitToWidth="1" fitToHeight="0" pageOrder="downThenOver" orientation="portrait" blackAndWhite="false" draft="false" cellComments="none" horizontalDpi="300" verticalDpi="300" copies="1"/>
  <headerFooter differentFirst="false" differentOddEven="false">
    <oddHeader/>
    <oddFooter>&amp;L&amp;8 MISAFE-IMS-TMP-025-V1.0 | QHSE Resource Competence Matrix&amp;C&amp;8 © MiSAFE Solutions Pty Ltd | ABN 12 602 392 343&amp;R&amp;8 Page &amp;P of &amp;N</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4"/>
    <col collapsed="false" customWidth="true" hidden="false" outlineLevel="0" max="2" min="2" style="0" width="110"/>
  </cols>
  <sheetData>
    <row r="1" customFormat="false" ht="49.5" hidden="false" customHeight="true" outlineLevel="0" collapsed="false">
      <c r="A1" s="1" t="s">
        <v>111</v>
      </c>
      <c r="B1" s="1"/>
    </row>
    <row r="3" customFormat="false" ht="21.75" hidden="false" customHeight="true" outlineLevel="0" collapsed="false">
      <c r="B3" s="13" t="s">
        <v>112</v>
      </c>
    </row>
    <row r="4" customFormat="false" ht="78" hidden="false" customHeight="true" outlineLevel="0" collapsed="false">
      <c r="B4" s="14" t="s">
        <v>113</v>
      </c>
    </row>
    <row r="5" customFormat="false" ht="78" hidden="false" customHeight="true" outlineLevel="0" collapsed="false">
      <c r="B5" s="14" t="s">
        <v>114</v>
      </c>
    </row>
    <row r="6" customFormat="false" ht="78" hidden="false" customHeight="true" outlineLevel="0" collapsed="false">
      <c r="B6" s="14" t="s">
        <v>115</v>
      </c>
    </row>
    <row r="8" customFormat="false" ht="21.75" hidden="false" customHeight="true" outlineLevel="0" collapsed="false">
      <c r="B8" s="13" t="s">
        <v>116</v>
      </c>
    </row>
    <row r="9" customFormat="false" ht="31.5" hidden="false" customHeight="true" outlineLevel="0" collapsed="false">
      <c r="B9" s="14" t="s">
        <v>117</v>
      </c>
    </row>
    <row r="11" customFormat="false" ht="6" hidden="false" customHeight="true" outlineLevel="0" collapsed="false">
      <c r="B11" s="15"/>
    </row>
    <row r="13" customFormat="false" ht="15" hidden="false" customHeight="false" outlineLevel="0" collapsed="false">
      <c r="B13" s="16" t="s">
        <v>83</v>
      </c>
    </row>
  </sheetData>
  <mergeCells count="1">
    <mergeCell ref="A1:B1"/>
  </mergeCells>
  <printOptions headings="false" gridLines="false" gridLinesSet="true" horizontalCentered="false" verticalCentered="false"/>
  <pageMargins left="0.75" right="0.75" top="1" bottom="1" header="0.511811023622047" footer="0.5"/>
  <pageSetup paperSize="9" scale="100" fitToWidth="1" fitToHeight="0" pageOrder="downThenOver" orientation="portrait" blackAndWhite="false" draft="false" cellComments="none" horizontalDpi="300" verticalDpi="300" copies="1"/>
  <headerFooter differentFirst="false" differentOddEven="false">
    <oddHeader/>
    <oddFooter>&amp;L&amp;8 © MiSAFE Solutions Pty Ltd&amp;R&amp;8 Page &amp;P of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LibreOffice/26.2.2.2$Linux_AARCH64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2026-06-10T01:06:44Z</dcterms:created>
  <dc:creator>openpyxl</dc:creator>
  <dc:description/>
  <dc:language>en-US</dc:language>
  <cp:lastModifiedBy/>
  <dcterms:modified xsi:type="dcterms:W3CDTF">2026-06-10T01:06:44Z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