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ummary" sheetId="1" state="visible" r:id="rId3"/>
    <sheet name="Hazard &amp; Control Register" sheetId="2" state="visible" r:id="rId4"/>
    <sheet name="Control Review Log" sheetId="3" state="visible" r:id="rId5"/>
    <sheet name="Instructions" sheetId="4" state="visible" r:id="rId6"/>
    <sheet name="Copyright &amp; Disclaimer" sheetId="5" state="visible" r:id="rId7"/>
  </sheets>
  <definedNames>
    <definedName function="false" hidden="false" localSheetId="2" name="_xlnm.Print_Titles" vbProcedure="false">'Control Review Log'!$5:$5</definedName>
    <definedName function="false" hidden="false" localSheetId="1" name="_xlnm.Print_Titles" vbProcedure="false">'Hazard &amp; Control Register'!$5:$5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<sst xmlns="http://schemas.openxmlformats.org/spreadsheetml/2006/main" count="289" uniqueCount="193">
  <si>
    <t xml:space="preserve">HAZARD AND CONTROL DASHBOARD</t>
  </si>
  <si>
    <r>
      <rPr>
        <b val="true"/>
        <sz val="9"/>
        <color rgb="FF000000"/>
        <rFont val="Arial"/>
        <family val="0"/>
        <charset val="1"/>
      </rPr>
      <t xml:space="preserve">Document ID: </t>
    </r>
    <r>
      <rPr>
        <sz val="9"/>
        <color rgb="FF000000"/>
        <rFont val="Arial"/>
        <family val="0"/>
        <charset val="1"/>
      </rPr>
      <t xml:space="preserve">MISAFE-IMS-TMP-041-V1.0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Counts update automatically from: </t>
    </r>
    <r>
      <rPr>
        <sz val="9"/>
        <color rgb="FF000000"/>
        <rFont val="Arial"/>
        <family val="0"/>
        <charset val="1"/>
      </rPr>
      <t xml:space="preserve">Hazard &amp; Control Register and Control Review Log</t>
    </r>
  </si>
  <si>
    <t xml:space="preserve">Control Verification Status</t>
  </si>
  <si>
    <t xml:space="preserve">Count</t>
  </si>
  <si>
    <t xml:space="preserve">Controls by Hierarchy Level</t>
  </si>
  <si>
    <t xml:space="preserve">Current</t>
  </si>
  <si>
    <t xml:space="preserve">1 Elimination</t>
  </si>
  <si>
    <t xml:space="preserve">Due Soon</t>
  </si>
  <si>
    <t xml:space="preserve">2 Substitution</t>
  </si>
  <si>
    <t xml:space="preserve">Overdue</t>
  </si>
  <si>
    <t xml:space="preserve">3 Isolation</t>
  </si>
  <si>
    <t xml:space="preserve">4 Engineering</t>
  </si>
  <si>
    <t xml:space="preserve">Control Effectiveness</t>
  </si>
  <si>
    <t xml:space="preserve">5 Administrative</t>
  </si>
  <si>
    <t xml:space="preserve">Effective (Yes)</t>
  </si>
  <si>
    <t xml:space="preserve">6 PPE</t>
  </si>
  <si>
    <t xml:space="preserve">Partially effective</t>
  </si>
  <si>
    <t xml:space="preserve">Residual Risk Profile</t>
  </si>
  <si>
    <t xml:space="preserve">Not effective (No)</t>
  </si>
  <si>
    <t xml:space="preserve">Extreme</t>
  </si>
  <si>
    <t xml:space="preserve">Open corrective actions</t>
  </si>
  <si>
    <t xml:space="preserve">High</t>
  </si>
  <si>
    <t xml:space="preserve">Corrective actions in progress</t>
  </si>
  <si>
    <t xml:space="preserve">Moderate</t>
  </si>
  <si>
    <t xml:space="preserve">Low</t>
  </si>
  <si>
    <t xml:space="preserve">Control Review Log (WHS Reg 38)</t>
  </si>
  <si>
    <t xml:space="preserve">Reviews logged</t>
  </si>
  <si>
    <t xml:space="preserve">Reviews finding control not effective</t>
  </si>
  <si>
    <t xml:space="preserve">Reviews overdue</t>
  </si>
  <si>
    <t xml:space="preserve">Total hazards on register</t>
  </si>
  <si>
    <t xml:space="preserve">Control Status is calculated automatically from the Next Verification Due date on the Hazard &amp; Control Register. A control shows as Due Soon within 14 days of its due date and Overdue once that date has passed. Read the Controls by Hierarchy Level block first: a register weighted to 5 Administrative and 6 PPE indicates controls that were chosen for convenience rather than effectiveness, and regulation 36 requires you to work down the hierarchy in order. Any control verified as Not effective twice should be escalated up the hierarchy rather than re-briefed.</t>
  </si>
  <si>
    <t xml:space="preserve">Copyright © MiSAFE Solutions Pty Ltd.</t>
  </si>
  <si>
    <t xml:space="preserve">HAZARD AND CONTROL REGISTER</t>
  </si>
  <si>
    <r>
      <rPr>
        <b val="true"/>
        <sz val="9"/>
        <color rgb="FF000000"/>
        <rFont val="Arial"/>
        <family val="0"/>
        <charset val="1"/>
      </rPr>
      <t xml:space="preserve">Document ID: </t>
    </r>
    <r>
      <rPr>
        <sz val="9"/>
        <color rgb="FF000000"/>
        <rFont val="Arial"/>
        <family val="0"/>
        <charset val="1"/>
      </rPr>
      <t xml:space="preserve">MISAFE-IMS-TMP-041-V1.0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</si>
  <si>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WHS Reg 2011 rr 34-38; ISO 45001 Cl 6.1.2 &amp; 8.1.2; ISO 9001 Cl 8.5.1; ISO 14001 Cl 8.1; AS/NZS ISO 31000:2018</t>
    </r>
  </si>
  <si>
    <t xml:space="preserve">No.</t>
  </si>
  <si>
    <t xml:space="preserve">Site / Work Area</t>
  </si>
  <si>
    <t xml:space="preserve">Routine Task or Activity</t>
  </si>
  <si>
    <t xml:space="preserve">Hazard</t>
  </si>
  <si>
    <t xml:space="preserve">Potential Harm</t>
  </si>
  <si>
    <t xml:space="preserve">Initial Risk Rating</t>
  </si>
  <si>
    <t xml:space="preserve">Hierarchy Level</t>
  </si>
  <si>
    <t xml:space="preserve">Control Measure</t>
  </si>
  <si>
    <t xml:space="preserve">Control Owner (Position)</t>
  </si>
  <si>
    <t xml:space="preserve">Residual Risk Rating</t>
  </si>
  <si>
    <t xml:space="preserve">Verification Method</t>
  </si>
  <si>
    <t xml:space="preserve">Verification Frequency</t>
  </si>
  <si>
    <t xml:space="preserve">Last Verified</t>
  </si>
  <si>
    <t xml:space="preserve">Next Verification Due</t>
  </si>
  <si>
    <t xml:space="preserve">Control Status</t>
  </si>
  <si>
    <t xml:space="preserve">Control Effective?</t>
  </si>
  <si>
    <t xml:space="preserve">Action if Not Effective</t>
  </si>
  <si>
    <t xml:space="preserve">Action Status</t>
  </si>
  <si>
    <t xml:space="preserve">Civil sites</t>
  </si>
  <si>
    <t xml:space="preserve">Cutting and grinding concrete</t>
  </si>
  <si>
    <t xml:space="preserve">Respirable crystalline silica dust</t>
  </si>
  <si>
    <t xml:space="preserve">Silicosis, chronic obstructive lung disease</t>
  </si>
  <si>
    <t xml:space="preserve">On-tool water suppression plus H-class on-tool dust extraction. P2 half-face respirator retained as a backstop. Exclusion zone taped at 3 m.</t>
  </si>
  <si>
    <t xml:space="preserve">Site Supervisor</t>
  </si>
  <si>
    <t xml:space="preserve">Task observation plus equipment check</t>
  </si>
  <si>
    <t xml:space="preserve">Each use</t>
  </si>
  <si>
    <t xml:space="preserve">[Insert]</t>
  </si>
  <si>
    <t xml:space="preserve">Yes</t>
  </si>
  <si>
    <t xml:space="preserve">If water feed or extraction is unavailable, stop the task. Do not substitute PPE alone.</t>
  </si>
  <si>
    <t xml:space="preserve">Closed</t>
  </si>
  <si>
    <t xml:space="preserve">Placing kerb and pit components by hand</t>
  </si>
  <si>
    <t xml:space="preserve">Manual handling of heavy irregular loads</t>
  </si>
  <si>
    <t xml:space="preserve">Body stressing, back and shoulder injury</t>
  </si>
  <si>
    <t xml:space="preserve">Hire mechanical kerb lifter for all units over 20 kg. Two-person lift prohibited for kerb units.</t>
  </si>
  <si>
    <t xml:space="preserve">Operations Manager</t>
  </si>
  <si>
    <t xml:space="preserve">Task observation</t>
  </si>
  <si>
    <t xml:space="preserve">Monthly</t>
  </si>
  <si>
    <t xml:space="preserve">Escalate to plant hire if lifter unavailable. Do not revert to manual lift.</t>
  </si>
  <si>
    <t xml:space="preserve">Mobile plant operating near workers on foot</t>
  </si>
  <si>
    <t xml:space="preserve">Plant and pedestrian interaction</t>
  </si>
  <si>
    <t xml:space="preserve">Crushing, fatality</t>
  </si>
  <si>
    <t xml:space="preserve">Physically separated pedestrian walkway with barriers. Exclusion zones around slewing plant. Positive communication protocol before entry.</t>
  </si>
  <si>
    <t xml:space="preserve">Pre-start verification of barriers</t>
  </si>
  <si>
    <t xml:space="preserve">Each shift</t>
  </si>
  <si>
    <t xml:space="preserve">Partial</t>
  </si>
  <si>
    <t xml:space="preserve">Barriers relocated for deliveries and not reinstated. Add reinstatement to delivery checklist.</t>
  </si>
  <si>
    <t xml:space="preserve">In Progress</t>
  </si>
  <si>
    <t xml:space="preserve">Working adjacent to live traffic</t>
  </si>
  <si>
    <t xml:space="preserve">Struck by passing vehicle</t>
  </si>
  <si>
    <t xml:space="preserve">Fatality, serious injury</t>
  </si>
  <si>
    <t xml:space="preserve">Traffic management plan by accredited designer. Physical barriers and speed reduction. Spotter where barriers not practicable.</t>
  </si>
  <si>
    <t xml:space="preserve">TMP audit against site set-up</t>
  </si>
  <si>
    <t xml:space="preserve">Weekly</t>
  </si>
  <si>
    <t xml:space="preserve">Stop work if barrier layout does not match the approved plan.</t>
  </si>
  <si>
    <t xml:space="preserve">Workshop</t>
  </si>
  <si>
    <t xml:space="preserve">Operating bench grinder and drop saw</t>
  </si>
  <si>
    <t xml:space="preserve">Unguarded rotating parts and ejected material</t>
  </si>
  <si>
    <t xml:space="preserve">Amputation, eye injury</t>
  </si>
  <si>
    <t xml:space="preserve">Fixed guarding with interlock. Tool rest gap set to 3 mm. Local exhaust ventilation. Face shield over safety glasses.</t>
  </si>
  <si>
    <t xml:space="preserve">Workshop Supervisor</t>
  </si>
  <si>
    <t xml:space="preserve">Plant inspection plus observation</t>
  </si>
  <si>
    <t xml:space="preserve">Tag out and remove from service if guard or interlock is defeated.</t>
  </si>
  <si>
    <t xml:space="preserve">Yard</t>
  </si>
  <si>
    <t xml:space="preserve">Decanting and using workshop chemicals</t>
  </si>
  <si>
    <t xml:space="preserve">Hazardous chemical exposure</t>
  </si>
  <si>
    <t xml:space="preserve">Skin and eye burns, respiratory irritation</t>
  </si>
  <si>
    <t xml:space="preserve">Substitute solvent degreaser with water-based product. Bunded storage. SDS under 5 years old. Decanted containers labelled per WHS Reg 341.</t>
  </si>
  <si>
    <t xml:space="preserve">QHSE Manager</t>
  </si>
  <si>
    <t xml:space="preserve">Register and storage audit</t>
  </si>
  <si>
    <t xml:space="preserve">Quarterly</t>
  </si>
  <si>
    <t xml:space="preserve">Quarantine any unlabelled container and replace SDS before reissue.</t>
  </si>
  <si>
    <t xml:space="preserve">All sites</t>
  </si>
  <si>
    <t xml:space="preserve">Outdoor work in summer conditions</t>
  </si>
  <si>
    <t xml:space="preserve">Heat stress and ultraviolet exposure</t>
  </si>
  <si>
    <t xml:space="preserve">Heat illness, skin cancer</t>
  </si>
  <si>
    <t xml:space="preserve">Work rescheduled to cooler hours above 35 C. Shaded rest points, water at every work front, buddy checks, acclimatisation for new starters.</t>
  </si>
  <si>
    <t xml:space="preserve">Task observation plus temperature log</t>
  </si>
  <si>
    <t xml:space="preserve">Daily in summer</t>
  </si>
  <si>
    <t xml:space="preserve">Shade not provided at the remote work front. Procure portable shade structures.</t>
  </si>
  <si>
    <t xml:space="preserve">Open</t>
  </si>
  <si>
    <t xml:space="preserve">Operating plant and power tools</t>
  </si>
  <si>
    <t xml:space="preserve">Noise above the exposure standard</t>
  </si>
  <si>
    <t xml:space="preserve">Noise induced hearing loss</t>
  </si>
  <si>
    <t xml:space="preserve">Low-noise plant specified at hire. Acoustic enclosure on the compressor. Class 5 hearing protection where 85 dB(A) is exceeded. Audiometric testing per WHS Reg 58.</t>
  </si>
  <si>
    <t xml:space="preserve">Noise survey plus observation</t>
  </si>
  <si>
    <t xml:space="preserve">Annually</t>
  </si>
  <si>
    <t xml:space="preserve">Repeat noise assessment if plant or work method changes.</t>
  </si>
  <si>
    <t xml:space="preserve">[Insert site]</t>
  </si>
  <si>
    <t xml:space="preserve">[Insert routine task]</t>
  </si>
  <si>
    <t xml:space="preserve">[Insert hazard]</t>
  </si>
  <si>
    <t xml:space="preserve">[Insert potential harm]</t>
  </si>
  <si>
    <t xml:space="preserve">[Insert control measure]</t>
  </si>
  <si>
    <t xml:space="preserve">[Insert position]</t>
  </si>
  <si>
    <t xml:space="preserve">CONTROL REVIEW LOG</t>
  </si>
  <si>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WHS Reg 2011 r 38 review of control measures; WHS Act 2011 ss 47-49 consultation; ISO 45001 Cl 8.1.3 management of change</t>
    </r>
  </si>
  <si>
    <t xml:space="preserve">Review Date</t>
  </si>
  <si>
    <t xml:space="preserve">Linked Hazard No.</t>
  </si>
  <si>
    <t xml:space="preserve">Review Trigger (Reg 38)</t>
  </si>
  <si>
    <t xml:space="preserve">What Changed or What Happened</t>
  </si>
  <si>
    <t xml:space="preserve">Was the Control Still Effective?</t>
  </si>
  <si>
    <t xml:space="preserve">Revised Control Measure</t>
  </si>
  <si>
    <t xml:space="preserve">Hierarchy Level After Review</t>
  </si>
  <si>
    <t xml:space="preserve">Consultation Undertaken (WHS Act s 47-49)</t>
  </si>
  <si>
    <t xml:space="preserve">Documents Updated</t>
  </si>
  <si>
    <t xml:space="preserve">Responsible Position</t>
  </si>
  <si>
    <t xml:space="preserve">Next Review Due</t>
  </si>
  <si>
    <t xml:space="preserve">Review Status</t>
  </si>
  <si>
    <t xml:space="preserve">Change to the workplace</t>
  </si>
  <si>
    <t xml:space="preserve">Deliveries rerouted through the pedestrian walkway. Barriers relocated and not reinstated at the end of the delivery window.</t>
  </si>
  <si>
    <t xml:space="preserve">No</t>
  </si>
  <si>
    <t xml:space="preserve">Delivery checklist amended to require barrier reinstatement and supervisor sign-off before the crew returns to the area.</t>
  </si>
  <si>
    <t xml:space="preserve">Toolbox with the affected crew; HSR present</t>
  </si>
  <si>
    <t xml:space="preserve">Site TMP, delivery checklist, hazard register entry 3</t>
  </si>
  <si>
    <t xml:space="preserve">Consultation indicated a review</t>
  </si>
  <si>
    <t xml:space="preserve">Crew reported no shaded rest point at the remote work front during a run of days above 35 C.</t>
  </si>
  <si>
    <t xml:space="preserve">Procure two portable shade structures. Heat management procedure updated to require shade at every work front, not just the compound.</t>
  </si>
  <si>
    <t xml:space="preserve">HSR request; raised at monthly QHSE meeting</t>
  </si>
  <si>
    <t xml:space="preserve">Heat management procedure, hazard register entry 7</t>
  </si>
  <si>
    <t xml:space="preserve">New plant or substance introduced</t>
  </si>
  <si>
    <t xml:space="preserve">New hand-held cut-off saw added to the fleet. Water feed fitting differs from the existing units.</t>
  </si>
  <si>
    <t xml:space="preserve">Adapter fitted and verified before first use. Pre-start check updated to confirm water flow at the blade.</t>
  </si>
  <si>
    <t xml:space="preserve">Toolbox with concrete crew</t>
  </si>
  <si>
    <t xml:space="preserve">Plant pre-start checklist, SWMS for concrete cutting</t>
  </si>
  <si>
    <t xml:space="preserve">Incident or near miss</t>
  </si>
  <si>
    <t xml:space="preserve">Near miss reported: material ejected from the bench grinder past the face shield line.</t>
  </si>
  <si>
    <t xml:space="preserve">Tool rest gap reset to 3 mm and added to the monthly plant inspection. Grinder tagged out until adjusted.</t>
  </si>
  <si>
    <t xml:space="preserve">Toolbox with workshop staff; HSR notified</t>
  </si>
  <si>
    <t xml:space="preserve">Plant inspection form, hazard register entry 5</t>
  </si>
  <si>
    <t xml:space="preserve">[Insert what changed or what happened]</t>
  </si>
  <si>
    <t xml:space="preserve">[Insert revised control]</t>
  </si>
  <si>
    <t xml:space="preserve">INSTRUCTIONS - HAZARD AND CONTROL REGISTER</t>
  </si>
  <si>
    <t xml:space="preserve">Purpose</t>
  </si>
  <si>
    <t xml:space="preserve">This workbook is the single record that every routine hazard in your business has a control, that the control sits as high on the hierarchy as is reasonably practicable, that it is maintained, and that it is verified on a defined cycle by a named position. It supports the risk management duties in sections 17, 18 and 19 of the Work Health and Safety Act 2011, regulations 34 to 38 of the model Work Health and Safety Regulations 2011 (and the equivalent Victorian Occupational Health and Safety Regulations 2017), ISO 45001:2018 Clauses 6.1.2, 8.1.2 and 8.1.3, ISO 9001:2015 Clause 8.5.1, ISO 14001:2015 Clause 8.1 and AS/NZS ISO 31000:2018.</t>
  </si>
  <si>
    <t xml:space="preserve">How to populate the Hazard &amp; Control Register</t>
  </si>
  <si>
    <t xml:space="preserve">Step 1. List the routine work, not just the high-risk work. Everyday tasks such as manual handling, concrete cutting, plant and pedestrian movement, chemical decanting and outdoor work produce most serious claims.</t>
  </si>
  <si>
    <t xml:space="preserve">Step 2. Record the hazard and the potential harm in plain language, then rate the initial risk before controls are applied.</t>
  </si>
  <si>
    <t xml:space="preserve">Step 3. Choose the control and record its Hierarchy Level. Work down the list in order: 1 Elimination, 2 Substitution, 3 Isolation, 4 Engineering, 5 Administrative, 6 PPE. Levels 5 and 6 are highlighted amber so reliance on them is visible at a glance. Before accepting an administrative or PPE control, record why elimination or substitution is not reasonably practicable.</t>
  </si>
  <si>
    <t xml:space="preserve">Step 4. Rate the residual risk with the control in place, and name the position accountable for the control. Use position titles, not personal names, so the register survives staff changes.</t>
  </si>
  <si>
    <t xml:space="preserve">Step 5. Set a Verification Method and Verification Frequency. Engineering controls follow the plant inspection cycle. Isolation controls are verified at pre-start. Administrative controls are verified by observing the task being performed, not by confirming the procedure exists. PPE controls are verified by condition check and by observing correct use at the point of exposure.</t>
  </si>
  <si>
    <t xml:space="preserve">Step 6. Enter the Last Verified date and the Next Verification Due date. Control Status calculates itself: Current, Due Soon within 14 days, or Overdue. Do not type over the Control Status column.</t>
  </si>
  <si>
    <t xml:space="preserve">Step 7. Record whether the control was found effective. Anything marked No or Partial needs an action, an owner and a status, and should also be logged on the Control Review Log.</t>
  </si>
  <si>
    <t xml:space="preserve">How to use the Control Review Log</t>
  </si>
  <si>
    <t xml:space="preserve">Regulation 38 requires control measures to be reviewed and revised in defined circumstances. Log a review whenever the control is not effective, before a change to the work, the workplace, the plant or a substance, when a new hazard or risk is identified, after an incident or near miss, when consultation indicates a review is necessary, or when a health and safety representative requests one. Record the consultation that took place under sections 47 to 49 of the WHS Act and every document that was updated as a result.</t>
  </si>
  <si>
    <t xml:space="preserve">Verification cycle</t>
  </si>
  <si>
    <t xml:space="preserve">Run a monthly observation-based verification walk. Watch two tasks performed end to end rather than reviewing paperwork, and update the Last Verified date for each control observed. Run a quarterly review of the whole register with the leadership team, using the Summary dashboard: overdue verifications, the hierarchy profile, controls found not effective, and open corrective actions.</t>
  </si>
  <si>
    <t xml:space="preserve">Status definitions</t>
  </si>
  <si>
    <t xml:space="preserve">Current: the control has been verified and the next verification is more than 14 days away. Due Soon: verification falls due within 14 days. Overdue: the verification date has passed and the control is unverified. Control Effective Yes: verified in place and working. Partial: in place but not working as intended. No: absent, bypassed or ineffective, which requires immediate action.</t>
  </si>
  <si>
    <t xml:space="preserve">Integration with your IMS</t>
  </si>
  <si>
    <t xml:space="preserve">This register feeds your SWMS and safe operating procedures, your plant inspection programme, your training matrix, and your management review under ISO 45001 Clause 9.3. Overdue verifications and controls found not effective are leading indicators and should be reported alongside lagging injury data.</t>
  </si>
  <si>
    <t xml:space="preserve">Document Control</t>
  </si>
  <si>
    <t xml:space="preserve">Any change to this register triggers a version increment. Minor edits such as formatting increase the decimal (V1.1). Material changes such as new columns or structural changes increase the whole number (V2.0). Superseded versions are archived, never deleted.</t>
  </si>
  <si>
    <t xml:space="preserve">COPYRIGHT &amp; DISCLAIMER</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</si>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</sst>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i val="true"/>
      <sz val="9"/>
      <color rgb="FF595959"/>
      <name val="Arial"/>
      <family val="0"/>
      <charset val="1"/>
    </font>
    <font>
      <i val="true"/>
      <sz val="8"/>
      <color rgb="FF808080"/>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right" vertical="center" textRotation="0" wrapText="false" indent="1"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FFFFFF"/>
        <sz val="9"/>
      </font>
      <fill>
        <patternFill>
          <bgColor rgb="FFF7941E"/>
        </patternFill>
      </fill>
    </dxf>
    <dxf>
      <font>
        <name val="Arial"/>
        <charset val="1"/>
        <family val="0"/>
        <b val="1"/>
        <color rgb="FF000000"/>
        <sz val="9"/>
      </font>
      <fill>
        <patternFill>
          <bgColor rgb="FFFFE699"/>
        </patternFill>
      </fill>
    </dxf>
    <dxf>
      <font>
        <name val="Arial"/>
        <charset val="1"/>
        <family val="0"/>
        <b val="1"/>
        <color rgb="FFFFFFFF"/>
        <sz val="9"/>
      </font>
      <fill>
        <patternFill>
          <bgColor rgb="FFC00000"/>
        </patternFill>
      </fill>
    </dxf>
    <dxf>
      <font>
        <name val="Arial"/>
        <charset val="1"/>
        <family val="0"/>
        <b val="1"/>
        <color rgb="FF006100"/>
        <sz val="9"/>
      </font>
      <fill>
        <patternFill>
          <bgColor rgb="FFC6EFCE"/>
        </patternFill>
      </fill>
    </dxf>
    <dxf>
      <font>
        <name val="Arial"/>
        <charset val="1"/>
        <family val="0"/>
        <color rgb="FF000000"/>
        <sz val="9"/>
      </font>
      <fill>
        <patternFill>
          <bgColor rgb="FFFFE699"/>
        </patternFill>
      </fill>
    </dxf>
  </dxfs>
  <colors>
    <indexedColors>
      <rgbColor rgb="FF000000"/>
      <rgbColor rgb="FFFFFFFF"/>
      <rgbColor rgb="FFC0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1"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481320</xdr:colOff>
      <xdr:row>0</xdr:row>
      <xdr:rowOff>571320</xdr:rowOff>
    </xdr:to>
    <xdr:pic>
      <xdr:nvPicPr>
        <xdr:cNvPr id="2"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763560</xdr:colOff>
      <xdr:row>0</xdr:row>
      <xdr:rowOff>571320</xdr:rowOff>
    </xdr:to>
    <xdr:pic>
      <xdr:nvPicPr>
        <xdr:cNvPr id="3"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4"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5"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14"/>
    <col collapsed="false" customWidth="true" hidden="false" outlineLevel="0" max="4" min="4" style="0" width="4"/>
    <col collapsed="false" customWidth="true" hidden="false" outlineLevel="0" max="5" min="5" style="0" width="34"/>
    <col collapsed="false" customWidth="true" hidden="false" outlineLevel="0" max="6" min="6" style="0" width="14"/>
  </cols>
  <sheetData>
    <row r="1" customFormat="false" ht="49.5" hidden="false" customHeight="true" outlineLevel="0" collapsed="false">
      <c r="A1" s="1" t="s">
        <v>0</v>
      </c>
      <c r="B1" s="1"/>
      <c r="C1" s="1"/>
      <c r="D1" s="1"/>
      <c r="E1" s="1"/>
      <c r="F1" s="1"/>
    </row>
    <row r="2" customFormat="false" ht="18" hidden="false" customHeight="true" outlineLevel="0" collapsed="false">
      <c r="A2" s="2" t="s">
        <v>1</v>
      </c>
      <c r="B2" s="2"/>
      <c r="C2" s="2"/>
      <c r="D2" s="2"/>
      <c r="E2" s="2"/>
      <c r="F2" s="2"/>
    </row>
    <row r="4" customFormat="false" ht="24" hidden="false" customHeight="true" outlineLevel="0" collapsed="false">
      <c r="B4" s="3" t="s">
        <v>2</v>
      </c>
      <c r="C4" s="3" t="s">
        <v>3</v>
      </c>
      <c r="E4" s="3" t="s">
        <v>4</v>
      </c>
      <c r="F4" s="3" t="s">
        <v>3</v>
      </c>
    </row>
    <row r="5" customFormat="false" ht="15" hidden="false" customHeight="false" outlineLevel="0" collapsed="false">
      <c r="B5" s="4" t="s">
        <v>5</v>
      </c>
      <c r="C5" s="5" t="n">
        <f aca="false">COUNTIF('Hazard &amp; Control Register'!O6:O31,"Current")</f>
        <v>9</v>
      </c>
      <c r="E5" s="4" t="s">
        <v>6</v>
      </c>
      <c r="F5" s="5" t="n">
        <f aca="false">COUNTIF('Hazard &amp; Control Register'!G6:G31,"1 Elimination")</f>
        <v>0</v>
      </c>
    </row>
    <row r="6" customFormat="false" ht="15" hidden="false" customHeight="false" outlineLevel="0" collapsed="false">
      <c r="B6" s="4" t="s">
        <v>7</v>
      </c>
      <c r="C6" s="5" t="n">
        <f aca="false">COUNTIF('Hazard &amp; Control Register'!O6:O31,"Due Soon")</f>
        <v>0</v>
      </c>
      <c r="E6" s="4" t="s">
        <v>8</v>
      </c>
      <c r="F6" s="5" t="n">
        <f aca="false">COUNTIF('Hazard &amp; Control Register'!G6:G31,"2 Substitution")</f>
        <v>2</v>
      </c>
    </row>
    <row r="7" customFormat="false" ht="15" hidden="false" customHeight="false" outlineLevel="0" collapsed="false">
      <c r="B7" s="4" t="s">
        <v>9</v>
      </c>
      <c r="C7" s="5" t="n">
        <f aca="false">COUNTIF('Hazard &amp; Control Register'!O6:O31,"Overdue")</f>
        <v>0</v>
      </c>
      <c r="E7" s="4" t="s">
        <v>10</v>
      </c>
      <c r="F7" s="5" t="n">
        <f aca="false">COUNTIF('Hazard &amp; Control Register'!G6:G31,"3 Isolation")</f>
        <v>2</v>
      </c>
    </row>
    <row r="8" customFormat="false" ht="15" hidden="false" customHeight="false" outlineLevel="0" collapsed="false">
      <c r="E8" s="4" t="s">
        <v>11</v>
      </c>
      <c r="F8" s="5" t="n">
        <f aca="false">COUNTIF('Hazard &amp; Control Register'!G6:G31,"4 Engineering")</f>
        <v>3</v>
      </c>
    </row>
    <row r="9" customFormat="false" ht="24" hidden="false" customHeight="true" outlineLevel="0" collapsed="false">
      <c r="B9" s="3" t="s">
        <v>12</v>
      </c>
      <c r="C9" s="3" t="s">
        <v>3</v>
      </c>
      <c r="E9" s="4" t="s">
        <v>13</v>
      </c>
      <c r="F9" s="5" t="n">
        <f aca="false">COUNTIF('Hazard &amp; Control Register'!G6:G31,"5 Administrative")</f>
        <v>1</v>
      </c>
    </row>
    <row r="10" customFormat="false" ht="15" hidden="false" customHeight="false" outlineLevel="0" collapsed="false">
      <c r="B10" s="4" t="s">
        <v>14</v>
      </c>
      <c r="C10" s="5" t="n">
        <f aca="false">COUNTIF('Hazard &amp; Control Register'!P6:P31,"Yes")</f>
        <v>6</v>
      </c>
      <c r="E10" s="4" t="s">
        <v>15</v>
      </c>
      <c r="F10" s="5" t="n">
        <f aca="false">COUNTIF('Hazard &amp; Control Register'!G6:G31,"6 PPE")</f>
        <v>0</v>
      </c>
    </row>
    <row r="11" customFormat="false" ht="24" hidden="false" customHeight="true" outlineLevel="0" collapsed="false">
      <c r="B11" s="4" t="s">
        <v>16</v>
      </c>
      <c r="C11" s="5" t="n">
        <f aca="false">COUNTIF('Hazard &amp; Control Register'!P6:P31,"Partial")</f>
        <v>2</v>
      </c>
      <c r="E11" s="3" t="s">
        <v>17</v>
      </c>
      <c r="F11" s="3" t="s">
        <v>3</v>
      </c>
    </row>
    <row r="12" customFormat="false" ht="15" hidden="false" customHeight="false" outlineLevel="0" collapsed="false">
      <c r="B12" s="4" t="s">
        <v>18</v>
      </c>
      <c r="C12" s="5" t="n">
        <f aca="false">COUNTIF('Hazard &amp; Control Register'!P6:P31,"No")</f>
        <v>0</v>
      </c>
      <c r="E12" s="4" t="s">
        <v>19</v>
      </c>
      <c r="F12" s="5" t="n">
        <f aca="false">COUNTIF('Hazard &amp; Control Register'!J6:J31,"Extreme")</f>
        <v>0</v>
      </c>
    </row>
    <row r="13" customFormat="false" ht="15" hidden="false" customHeight="false" outlineLevel="0" collapsed="false">
      <c r="B13" s="4" t="s">
        <v>20</v>
      </c>
      <c r="C13" s="5" t="n">
        <f aca="false">COUNTIF('Hazard &amp; Control Register'!R6:R31,"Open")</f>
        <v>1</v>
      </c>
      <c r="E13" s="4" t="s">
        <v>21</v>
      </c>
      <c r="F13" s="5" t="n">
        <f aca="false">COUNTIF('Hazard &amp; Control Register'!J6:J31,"High")</f>
        <v>0</v>
      </c>
    </row>
    <row r="14" customFormat="false" ht="15" hidden="false" customHeight="false" outlineLevel="0" collapsed="false">
      <c r="B14" s="4" t="s">
        <v>22</v>
      </c>
      <c r="C14" s="5" t="n">
        <f aca="false">COUNTIF('Hazard &amp; Control Register'!R6:R31,"In Progress")</f>
        <v>1</v>
      </c>
      <c r="E14" s="4" t="s">
        <v>23</v>
      </c>
      <c r="F14" s="5" t="n">
        <f aca="false">COUNTIF('Hazard &amp; Control Register'!J6:J31,"Moderate")</f>
        <v>4</v>
      </c>
    </row>
    <row r="15" customFormat="false" ht="15" hidden="false" customHeight="false" outlineLevel="0" collapsed="false">
      <c r="E15" s="4" t="s">
        <v>24</v>
      </c>
      <c r="F15" s="5" t="n">
        <f aca="false">COUNTIF('Hazard &amp; Control Register'!J6:J31,"Low")</f>
        <v>4</v>
      </c>
    </row>
    <row r="16" customFormat="false" ht="24" hidden="false" customHeight="true" outlineLevel="0" collapsed="false">
      <c r="B16" s="3" t="s">
        <v>25</v>
      </c>
      <c r="C16" s="3" t="s">
        <v>3</v>
      </c>
    </row>
    <row r="17" customFormat="false" ht="15" hidden="false" customHeight="false" outlineLevel="0" collapsed="false">
      <c r="B17" s="4" t="s">
        <v>26</v>
      </c>
      <c r="C17" s="5" t="n">
        <f aca="false">COUNTA('Control Review Log'!E6:E30)</f>
        <v>5</v>
      </c>
    </row>
    <row r="18" customFormat="false" ht="15" hidden="false" customHeight="false" outlineLevel="0" collapsed="false">
      <c r="B18" s="4" t="s">
        <v>27</v>
      </c>
      <c r="C18" s="5" t="n">
        <f aca="false">COUNTIF('Control Review Log'!F6:F30,"No")</f>
        <v>2</v>
      </c>
    </row>
    <row r="19" customFormat="false" ht="15" hidden="false" customHeight="false" outlineLevel="0" collapsed="false">
      <c r="B19" s="4" t="s">
        <v>28</v>
      </c>
      <c r="C19" s="5" t="n">
        <f aca="false">COUNTIF('Control Review Log'!M6:M30,"Overdue")</f>
        <v>0</v>
      </c>
    </row>
    <row r="20" customFormat="false" ht="15" hidden="false" customHeight="false" outlineLevel="0" collapsed="false">
      <c r="B20" s="4" t="s">
        <v>29</v>
      </c>
      <c r="C20" s="5" t="n">
        <f aca="false">COUNTA('Hazard &amp; Control Register'!D6:D31)</f>
        <v>9</v>
      </c>
    </row>
    <row r="23" customFormat="false" ht="61.5" hidden="false" customHeight="true" outlineLevel="0" collapsed="false">
      <c r="B23" s="6" t="s">
        <v>30</v>
      </c>
      <c r="C23" s="6"/>
      <c r="D23" s="6"/>
      <c r="E23" s="6"/>
      <c r="F23" s="6"/>
    </row>
    <row r="24" customFormat="false" ht="15.75" hidden="false" customHeight="true" outlineLevel="0" collapsed="false">
      <c r="B24" s="7" t="s">
        <v>31</v>
      </c>
      <c r="C24" s="7"/>
      <c r="D24" s="7"/>
      <c r="E24" s="7"/>
      <c r="F24" s="7"/>
    </row>
  </sheetData>
  <mergeCells count="4">
    <mergeCell ref="A1:F1"/>
    <mergeCell ref="A2:F2"/>
    <mergeCell ref="B23:F23"/>
    <mergeCell ref="B24:F24"/>
  </mergeCells>
  <conditionalFormatting sqref="C6">
    <cfRule type="expression" priority="2" aboveAverage="0" equalAverage="0" bottom="0" percent="0" rank="0" text="" dxfId="0">
      <formula>C6&gt;0</formula>
    </cfRule>
  </conditionalFormatting>
  <conditionalFormatting sqref="C5">
    <cfRule type="expression" priority="3" aboveAverage="0" equalAverage="0" bottom="0" percent="0" rank="0" text="" dxfId="1">
      <formula>C5&gt;0</formula>
    </cfRule>
  </conditionalFormatting>
  <conditionalFormatting sqref="C12">
    <cfRule type="expression" priority="4" aboveAverage="0" equalAverage="0" bottom="0" percent="0" rank="0" text="" dxfId="2">
      <formula>C12&gt;0</formula>
    </cfRule>
  </conditionalFormatting>
  <conditionalFormatting sqref="C13">
    <cfRule type="expression" priority="5" aboveAverage="0" equalAverage="0" bottom="0" percent="0" rank="0" text="" dxfId="0">
      <formula>C13&gt;0</formula>
    </cfRule>
  </conditionalFormatting>
  <conditionalFormatting sqref="F12">
    <cfRule type="expression" priority="6" aboveAverage="0" equalAverage="0" bottom="0" percent="0" rank="0" text="" dxfId="2">
      <formula>F12&gt;0</formula>
    </cfRule>
  </conditionalFormatting>
  <conditionalFormatting sqref="F13">
    <cfRule type="expression" priority="7" aboveAverage="0" equalAverage="0" bottom="0" percent="0" rank="0" text="" dxfId="0">
      <formula>F13&gt;0</formula>
    </cfRule>
  </conditionalFormatting>
  <conditionalFormatting sqref="C19">
    <cfRule type="expression" priority="8" aboveAverage="0" equalAverage="0" bottom="0" percent="0" rank="0" text="" dxfId="0">
      <formula>C19&gt;0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MISAFE-IMS-TMP-041-V1.0 | Hazard and Control Register&amp;C&amp;8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4" min="3" style="0" width="24"/>
    <col collapsed="false" customWidth="true" hidden="false" outlineLevel="0" max="5" min="5" style="0" width="22"/>
    <col collapsed="false" customWidth="true" hidden="false" outlineLevel="0" max="6" min="6" style="0" width="12"/>
    <col collapsed="false" customWidth="true" hidden="false" outlineLevel="0" max="7" min="7" style="0" width="18"/>
    <col collapsed="false" customWidth="true" hidden="false" outlineLevel="0" max="8" min="8" style="0" width="34"/>
    <col collapsed="false" customWidth="true" hidden="false" outlineLevel="0" max="9" min="9" style="0" width="20"/>
    <col collapsed="false" customWidth="true" hidden="false" outlineLevel="0" max="10" min="10" style="0" width="12"/>
    <col collapsed="false" customWidth="true" hidden="false" outlineLevel="0" max="11" min="11" style="0" width="22"/>
    <col collapsed="false" customWidth="true" hidden="false" outlineLevel="0" max="12" min="12" style="0" width="16"/>
    <col collapsed="false" customWidth="true" hidden="false" outlineLevel="0" max="13" min="13" style="0" width="12"/>
    <col collapsed="false" customWidth="true" hidden="false" outlineLevel="0" max="15" min="14" style="0" width="14"/>
    <col collapsed="false" customWidth="true" hidden="false" outlineLevel="0" max="16" min="16" style="0" width="13"/>
    <col collapsed="false" customWidth="true" hidden="false" outlineLevel="0" max="17" min="17" style="0" width="30"/>
    <col collapsed="false" customWidth="true" hidden="false" outlineLevel="0" max="18" min="18" style="0" width="13"/>
  </cols>
  <sheetData>
    <row r="1" customFormat="false" ht="49.5" hidden="false" customHeight="true" outlineLevel="0" collapsed="false">
      <c r="A1" s="1" t="s">
        <v>32</v>
      </c>
      <c r="B1" s="1"/>
      <c r="C1" s="1"/>
      <c r="D1" s="1"/>
      <c r="E1" s="1"/>
      <c r="F1" s="1"/>
      <c r="G1" s="1"/>
      <c r="H1" s="1"/>
      <c r="I1" s="1"/>
      <c r="J1" s="1"/>
      <c r="K1" s="1"/>
      <c r="L1" s="1"/>
      <c r="M1" s="1"/>
      <c r="N1" s="1"/>
      <c r="O1" s="1"/>
      <c r="P1" s="1"/>
      <c r="Q1" s="1"/>
      <c r="R1" s="1"/>
    </row>
    <row r="2" customFormat="false" ht="18" hidden="false" customHeight="true" outlineLevel="0" collapsed="false">
      <c r="A2" s="2" t="s">
        <v>33</v>
      </c>
      <c r="B2" s="2"/>
      <c r="C2" s="2"/>
      <c r="D2" s="2"/>
      <c r="E2" s="2"/>
      <c r="F2" s="2"/>
      <c r="G2" s="2"/>
      <c r="H2" s="2"/>
      <c r="I2" s="2"/>
      <c r="J2" s="2"/>
      <c r="K2" s="2"/>
      <c r="L2" s="2"/>
      <c r="M2" s="2"/>
      <c r="N2" s="2"/>
      <c r="O2" s="2"/>
      <c r="P2" s="2"/>
      <c r="Q2" s="2"/>
      <c r="R2" s="2"/>
    </row>
    <row r="3" customFormat="false" ht="18" hidden="false" customHeight="true" outlineLevel="0" collapsed="false">
      <c r="A3" s="2" t="s">
        <v>34</v>
      </c>
      <c r="B3" s="2"/>
      <c r="C3" s="2"/>
      <c r="D3" s="2"/>
      <c r="E3" s="2"/>
      <c r="F3" s="2"/>
      <c r="G3" s="2"/>
      <c r="H3" s="2"/>
      <c r="I3" s="2"/>
      <c r="J3" s="2"/>
      <c r="K3" s="2"/>
      <c r="L3" s="2"/>
      <c r="M3" s="2"/>
      <c r="N3" s="2"/>
      <c r="O3" s="2"/>
      <c r="P3" s="2"/>
      <c r="Q3" s="2"/>
      <c r="R3" s="2"/>
    </row>
    <row r="5" customFormat="false" ht="39.75" hidden="false" customHeight="true" outlineLevel="0" collapsed="false">
      <c r="A5" s="3" t="s">
        <v>35</v>
      </c>
      <c r="B5" s="3" t="s">
        <v>36</v>
      </c>
      <c r="C5" s="3" t="s">
        <v>37</v>
      </c>
      <c r="D5" s="3" t="s">
        <v>38</v>
      </c>
      <c r="E5" s="3" t="s">
        <v>39</v>
      </c>
      <c r="F5" s="3" t="s">
        <v>40</v>
      </c>
      <c r="G5" s="3" t="s">
        <v>41</v>
      </c>
      <c r="H5" s="3" t="s">
        <v>42</v>
      </c>
      <c r="I5" s="3" t="s">
        <v>43</v>
      </c>
      <c r="J5" s="3" t="s">
        <v>44</v>
      </c>
      <c r="K5" s="3" t="s">
        <v>45</v>
      </c>
      <c r="L5" s="3" t="s">
        <v>46</v>
      </c>
      <c r="M5" s="3" t="s">
        <v>47</v>
      </c>
      <c r="N5" s="3" t="s">
        <v>48</v>
      </c>
      <c r="O5" s="3" t="s">
        <v>49</v>
      </c>
      <c r="P5" s="3" t="s">
        <v>50</v>
      </c>
      <c r="Q5" s="3" t="s">
        <v>51</v>
      </c>
      <c r="R5" s="3" t="s">
        <v>52</v>
      </c>
    </row>
    <row r="6" customFormat="false" ht="57.75" hidden="false" customHeight="true" outlineLevel="0" collapsed="false">
      <c r="A6" s="8" t="n">
        <v>1</v>
      </c>
      <c r="B6" s="8" t="s">
        <v>53</v>
      </c>
      <c r="C6" s="8" t="s">
        <v>54</v>
      </c>
      <c r="D6" s="8" t="s">
        <v>55</v>
      </c>
      <c r="E6" s="8" t="s">
        <v>56</v>
      </c>
      <c r="F6" s="8" t="s">
        <v>21</v>
      </c>
      <c r="G6" s="8" t="s">
        <v>11</v>
      </c>
      <c r="H6" s="8" t="s">
        <v>57</v>
      </c>
      <c r="I6" s="8" t="s">
        <v>58</v>
      </c>
      <c r="J6" s="8" t="s">
        <v>23</v>
      </c>
      <c r="K6" s="8" t="s">
        <v>59</v>
      </c>
      <c r="L6" s="8" t="s">
        <v>60</v>
      </c>
      <c r="M6" s="8" t="s">
        <v>61</v>
      </c>
      <c r="N6" s="8" t="s">
        <v>61</v>
      </c>
      <c r="O6" s="9" t="str">
        <f aca="true">IF($N6="","",IF($N6&lt;TODAY(),"Overdue",IF($N6&lt;=TODAY()+14,"Due Soon","Current")))</f>
        <v>Current</v>
      </c>
      <c r="P6" s="8" t="s">
        <v>62</v>
      </c>
      <c r="Q6" s="8" t="s">
        <v>63</v>
      </c>
      <c r="R6" s="8" t="s">
        <v>64</v>
      </c>
    </row>
    <row r="7" customFormat="false" ht="57.75" hidden="false" customHeight="true" outlineLevel="0" collapsed="false">
      <c r="A7" s="10" t="n">
        <v>2</v>
      </c>
      <c r="B7" s="10" t="s">
        <v>53</v>
      </c>
      <c r="C7" s="10" t="s">
        <v>65</v>
      </c>
      <c r="D7" s="10" t="s">
        <v>66</v>
      </c>
      <c r="E7" s="10" t="s">
        <v>67</v>
      </c>
      <c r="F7" s="10" t="s">
        <v>21</v>
      </c>
      <c r="G7" s="10" t="s">
        <v>8</v>
      </c>
      <c r="H7" s="10" t="s">
        <v>68</v>
      </c>
      <c r="I7" s="10" t="s">
        <v>69</v>
      </c>
      <c r="J7" s="10" t="s">
        <v>24</v>
      </c>
      <c r="K7" s="10" t="s">
        <v>70</v>
      </c>
      <c r="L7" s="10" t="s">
        <v>71</v>
      </c>
      <c r="M7" s="10" t="s">
        <v>61</v>
      </c>
      <c r="N7" s="10" t="s">
        <v>61</v>
      </c>
      <c r="O7" s="11" t="str">
        <f aca="true">IF($N7="","",IF($N7&lt;TODAY(),"Overdue",IF($N7&lt;=TODAY()+14,"Due Soon","Current")))</f>
        <v>Current</v>
      </c>
      <c r="P7" s="10" t="s">
        <v>62</v>
      </c>
      <c r="Q7" s="10" t="s">
        <v>72</v>
      </c>
      <c r="R7" s="10" t="s">
        <v>64</v>
      </c>
    </row>
    <row r="8" customFormat="false" ht="57.75" hidden="false" customHeight="true" outlineLevel="0" collapsed="false">
      <c r="A8" s="8" t="n">
        <v>3</v>
      </c>
      <c r="B8" s="8" t="s">
        <v>53</v>
      </c>
      <c r="C8" s="8" t="s">
        <v>73</v>
      </c>
      <c r="D8" s="8" t="s">
        <v>74</v>
      </c>
      <c r="E8" s="8" t="s">
        <v>75</v>
      </c>
      <c r="F8" s="8" t="s">
        <v>19</v>
      </c>
      <c r="G8" s="8" t="s">
        <v>10</v>
      </c>
      <c r="H8" s="8" t="s">
        <v>76</v>
      </c>
      <c r="I8" s="8" t="s">
        <v>58</v>
      </c>
      <c r="J8" s="8" t="s">
        <v>23</v>
      </c>
      <c r="K8" s="8" t="s">
        <v>77</v>
      </c>
      <c r="L8" s="8" t="s">
        <v>78</v>
      </c>
      <c r="M8" s="8" t="s">
        <v>61</v>
      </c>
      <c r="N8" s="8" t="s">
        <v>61</v>
      </c>
      <c r="O8" s="9" t="str">
        <f aca="true">IF($N8="","",IF($N8&lt;TODAY(),"Overdue",IF($N8&lt;=TODAY()+14,"Due Soon","Current")))</f>
        <v>Current</v>
      </c>
      <c r="P8" s="8" t="s">
        <v>79</v>
      </c>
      <c r="Q8" s="8" t="s">
        <v>80</v>
      </c>
      <c r="R8" s="8" t="s">
        <v>81</v>
      </c>
    </row>
    <row r="9" customFormat="false" ht="57.75" hidden="false" customHeight="true" outlineLevel="0" collapsed="false">
      <c r="A9" s="10" t="n">
        <v>4</v>
      </c>
      <c r="B9" s="10" t="s">
        <v>53</v>
      </c>
      <c r="C9" s="10" t="s">
        <v>82</v>
      </c>
      <c r="D9" s="10" t="s">
        <v>83</v>
      </c>
      <c r="E9" s="10" t="s">
        <v>84</v>
      </c>
      <c r="F9" s="10" t="s">
        <v>19</v>
      </c>
      <c r="G9" s="10" t="s">
        <v>10</v>
      </c>
      <c r="H9" s="10" t="s">
        <v>85</v>
      </c>
      <c r="I9" s="10" t="s">
        <v>58</v>
      </c>
      <c r="J9" s="10" t="s">
        <v>23</v>
      </c>
      <c r="K9" s="10" t="s">
        <v>86</v>
      </c>
      <c r="L9" s="10" t="s">
        <v>87</v>
      </c>
      <c r="M9" s="10" t="s">
        <v>61</v>
      </c>
      <c r="N9" s="10" t="s">
        <v>61</v>
      </c>
      <c r="O9" s="11" t="str">
        <f aca="true">IF($N9="","",IF($N9&lt;TODAY(),"Overdue",IF($N9&lt;=TODAY()+14,"Due Soon","Current")))</f>
        <v>Current</v>
      </c>
      <c r="P9" s="10" t="s">
        <v>62</v>
      </c>
      <c r="Q9" s="10" t="s">
        <v>88</v>
      </c>
      <c r="R9" s="10" t="s">
        <v>64</v>
      </c>
    </row>
    <row r="10" customFormat="false" ht="57.75" hidden="false" customHeight="true" outlineLevel="0" collapsed="false">
      <c r="A10" s="8" t="n">
        <v>5</v>
      </c>
      <c r="B10" s="8" t="s">
        <v>89</v>
      </c>
      <c r="C10" s="8" t="s">
        <v>90</v>
      </c>
      <c r="D10" s="8" t="s">
        <v>91</v>
      </c>
      <c r="E10" s="8" t="s">
        <v>92</v>
      </c>
      <c r="F10" s="8" t="s">
        <v>21</v>
      </c>
      <c r="G10" s="8" t="s">
        <v>11</v>
      </c>
      <c r="H10" s="8" t="s">
        <v>93</v>
      </c>
      <c r="I10" s="8" t="s">
        <v>94</v>
      </c>
      <c r="J10" s="8" t="s">
        <v>24</v>
      </c>
      <c r="K10" s="8" t="s">
        <v>95</v>
      </c>
      <c r="L10" s="8" t="s">
        <v>71</v>
      </c>
      <c r="M10" s="8" t="s">
        <v>61</v>
      </c>
      <c r="N10" s="8" t="s">
        <v>61</v>
      </c>
      <c r="O10" s="9" t="str">
        <f aca="true">IF($N10="","",IF($N10&lt;TODAY(),"Overdue",IF($N10&lt;=TODAY()+14,"Due Soon","Current")))</f>
        <v>Current</v>
      </c>
      <c r="P10" s="8" t="s">
        <v>62</v>
      </c>
      <c r="Q10" s="8" t="s">
        <v>96</v>
      </c>
      <c r="R10" s="8" t="s">
        <v>64</v>
      </c>
    </row>
    <row r="11" customFormat="false" ht="57.75" hidden="false" customHeight="true" outlineLevel="0" collapsed="false">
      <c r="A11" s="10" t="n">
        <v>6</v>
      </c>
      <c r="B11" s="10" t="s">
        <v>97</v>
      </c>
      <c r="C11" s="10" t="s">
        <v>98</v>
      </c>
      <c r="D11" s="10" t="s">
        <v>99</v>
      </c>
      <c r="E11" s="10" t="s">
        <v>100</v>
      </c>
      <c r="F11" s="10" t="s">
        <v>23</v>
      </c>
      <c r="G11" s="10" t="s">
        <v>8</v>
      </c>
      <c r="H11" s="10" t="s">
        <v>101</v>
      </c>
      <c r="I11" s="10" t="s">
        <v>102</v>
      </c>
      <c r="J11" s="10" t="s">
        <v>24</v>
      </c>
      <c r="K11" s="10" t="s">
        <v>103</v>
      </c>
      <c r="L11" s="10" t="s">
        <v>104</v>
      </c>
      <c r="M11" s="10" t="s">
        <v>61</v>
      </c>
      <c r="N11" s="10" t="s">
        <v>61</v>
      </c>
      <c r="O11" s="11" t="str">
        <f aca="true">IF($N11="","",IF($N11&lt;TODAY(),"Overdue",IF($N11&lt;=TODAY()+14,"Due Soon","Current")))</f>
        <v>Current</v>
      </c>
      <c r="P11" s="10" t="s">
        <v>62</v>
      </c>
      <c r="Q11" s="10" t="s">
        <v>105</v>
      </c>
      <c r="R11" s="10" t="s">
        <v>64</v>
      </c>
    </row>
    <row r="12" customFormat="false" ht="57.75" hidden="false" customHeight="true" outlineLevel="0" collapsed="false">
      <c r="A12" s="8" t="n">
        <v>7</v>
      </c>
      <c r="B12" s="8" t="s">
        <v>106</v>
      </c>
      <c r="C12" s="8" t="s">
        <v>107</v>
      </c>
      <c r="D12" s="8" t="s">
        <v>108</v>
      </c>
      <c r="E12" s="8" t="s">
        <v>109</v>
      </c>
      <c r="F12" s="8" t="s">
        <v>21</v>
      </c>
      <c r="G12" s="8" t="s">
        <v>13</v>
      </c>
      <c r="H12" s="8" t="s">
        <v>110</v>
      </c>
      <c r="I12" s="8" t="s">
        <v>69</v>
      </c>
      <c r="J12" s="8" t="s">
        <v>23</v>
      </c>
      <c r="K12" s="8" t="s">
        <v>111</v>
      </c>
      <c r="L12" s="8" t="s">
        <v>112</v>
      </c>
      <c r="M12" s="8" t="s">
        <v>61</v>
      </c>
      <c r="N12" s="8" t="s">
        <v>61</v>
      </c>
      <c r="O12" s="9" t="str">
        <f aca="true">IF($N12="","",IF($N12&lt;TODAY(),"Overdue",IF($N12&lt;=TODAY()+14,"Due Soon","Current")))</f>
        <v>Current</v>
      </c>
      <c r="P12" s="8" t="s">
        <v>79</v>
      </c>
      <c r="Q12" s="8" t="s">
        <v>113</v>
      </c>
      <c r="R12" s="8" t="s">
        <v>114</v>
      </c>
    </row>
    <row r="13" customFormat="false" ht="57.75" hidden="false" customHeight="true" outlineLevel="0" collapsed="false">
      <c r="A13" s="10" t="n">
        <v>8</v>
      </c>
      <c r="B13" s="10" t="s">
        <v>106</v>
      </c>
      <c r="C13" s="10" t="s">
        <v>115</v>
      </c>
      <c r="D13" s="10" t="s">
        <v>116</v>
      </c>
      <c r="E13" s="10" t="s">
        <v>117</v>
      </c>
      <c r="F13" s="10" t="s">
        <v>23</v>
      </c>
      <c r="G13" s="10" t="s">
        <v>11</v>
      </c>
      <c r="H13" s="10" t="s">
        <v>118</v>
      </c>
      <c r="I13" s="10" t="s">
        <v>102</v>
      </c>
      <c r="J13" s="10" t="s">
        <v>24</v>
      </c>
      <c r="K13" s="10" t="s">
        <v>119</v>
      </c>
      <c r="L13" s="10" t="s">
        <v>120</v>
      </c>
      <c r="M13" s="10" t="s">
        <v>61</v>
      </c>
      <c r="N13" s="10" t="s">
        <v>61</v>
      </c>
      <c r="O13" s="11" t="str">
        <f aca="true">IF($N13="","",IF($N13&lt;TODAY(),"Overdue",IF($N13&lt;=TODAY()+14,"Due Soon","Current")))</f>
        <v>Current</v>
      </c>
      <c r="P13" s="10" t="s">
        <v>62</v>
      </c>
      <c r="Q13" s="10" t="s">
        <v>121</v>
      </c>
      <c r="R13" s="10" t="s">
        <v>64</v>
      </c>
    </row>
    <row r="14" customFormat="false" ht="57.75" hidden="false" customHeight="true" outlineLevel="0" collapsed="false">
      <c r="A14" s="8" t="n">
        <v>9</v>
      </c>
      <c r="B14" s="8" t="s">
        <v>122</v>
      </c>
      <c r="C14" s="8" t="s">
        <v>123</v>
      </c>
      <c r="D14" s="8" t="s">
        <v>124</v>
      </c>
      <c r="E14" s="8" t="s">
        <v>125</v>
      </c>
      <c r="F14" s="8"/>
      <c r="G14" s="8"/>
      <c r="H14" s="8" t="s">
        <v>126</v>
      </c>
      <c r="I14" s="8" t="s">
        <v>127</v>
      </c>
      <c r="J14" s="8"/>
      <c r="K14" s="8"/>
      <c r="L14" s="8"/>
      <c r="M14" s="8" t="s">
        <v>61</v>
      </c>
      <c r="N14" s="8" t="s">
        <v>61</v>
      </c>
      <c r="O14" s="9" t="str">
        <f aca="true">IF($N14="","",IF($N14&lt;TODAY(),"Overdue",IF($N14&lt;=TODAY()+14,"Due Soon","Current")))</f>
        <v>Current</v>
      </c>
      <c r="P14" s="8"/>
      <c r="Q14" s="8"/>
      <c r="R14" s="8"/>
    </row>
    <row r="15" customFormat="false" ht="57.75" hidden="false" customHeight="true" outlineLevel="0" collapsed="false">
      <c r="A15" s="10"/>
      <c r="B15" s="10"/>
      <c r="C15" s="10"/>
      <c r="D15" s="10"/>
      <c r="E15" s="10"/>
      <c r="F15" s="10"/>
      <c r="G15" s="10"/>
      <c r="H15" s="10"/>
      <c r="I15" s="10"/>
      <c r="J15" s="10"/>
      <c r="K15" s="10"/>
      <c r="L15" s="10"/>
      <c r="M15" s="10"/>
      <c r="N15" s="10"/>
      <c r="O15" s="11" t="str">
        <f aca="true">IF($N15="","",IF($N15&lt;TODAY(),"Overdue",IF($N15&lt;=TODAY()+14,"Due Soon","Current")))</f>
        <v/>
      </c>
      <c r="P15" s="10"/>
      <c r="Q15" s="10"/>
      <c r="R15" s="10"/>
    </row>
    <row r="16" customFormat="false" ht="57.75" hidden="false" customHeight="true" outlineLevel="0" collapsed="false">
      <c r="A16" s="8"/>
      <c r="B16" s="8"/>
      <c r="C16" s="8"/>
      <c r="D16" s="8"/>
      <c r="E16" s="8"/>
      <c r="F16" s="8"/>
      <c r="G16" s="8"/>
      <c r="H16" s="8"/>
      <c r="I16" s="8"/>
      <c r="J16" s="8"/>
      <c r="K16" s="8"/>
      <c r="L16" s="8"/>
      <c r="M16" s="8"/>
      <c r="N16" s="8"/>
      <c r="O16" s="9" t="str">
        <f aca="true">IF($N16="","",IF($N16&lt;TODAY(),"Overdue",IF($N16&lt;=TODAY()+14,"Due Soon","Current")))</f>
        <v/>
      </c>
      <c r="P16" s="8"/>
      <c r="Q16" s="8"/>
      <c r="R16" s="8"/>
    </row>
    <row r="17" customFormat="false" ht="57.75" hidden="false" customHeight="true" outlineLevel="0" collapsed="false">
      <c r="A17" s="10"/>
      <c r="B17" s="10"/>
      <c r="C17" s="10"/>
      <c r="D17" s="10"/>
      <c r="E17" s="10"/>
      <c r="F17" s="10"/>
      <c r="G17" s="10"/>
      <c r="H17" s="10"/>
      <c r="I17" s="10"/>
      <c r="J17" s="10"/>
      <c r="K17" s="10"/>
      <c r="L17" s="10"/>
      <c r="M17" s="10"/>
      <c r="N17" s="10"/>
      <c r="O17" s="11" t="str">
        <f aca="true">IF($N17="","",IF($N17&lt;TODAY(),"Overdue",IF($N17&lt;=TODAY()+14,"Due Soon","Current")))</f>
        <v/>
      </c>
      <c r="P17" s="10"/>
      <c r="Q17" s="10"/>
      <c r="R17" s="10"/>
    </row>
    <row r="18" customFormat="false" ht="57.75" hidden="false" customHeight="true" outlineLevel="0" collapsed="false">
      <c r="A18" s="8"/>
      <c r="B18" s="8"/>
      <c r="C18" s="8"/>
      <c r="D18" s="8"/>
      <c r="E18" s="8"/>
      <c r="F18" s="8"/>
      <c r="G18" s="8"/>
      <c r="H18" s="8"/>
      <c r="I18" s="8"/>
      <c r="J18" s="8"/>
      <c r="K18" s="8"/>
      <c r="L18" s="8"/>
      <c r="M18" s="8"/>
      <c r="N18" s="8"/>
      <c r="O18" s="9" t="str">
        <f aca="true">IF($N18="","",IF($N18&lt;TODAY(),"Overdue",IF($N18&lt;=TODAY()+14,"Due Soon","Current")))</f>
        <v/>
      </c>
      <c r="P18" s="8"/>
      <c r="Q18" s="8"/>
      <c r="R18" s="8"/>
    </row>
    <row r="19" customFormat="false" ht="57.75" hidden="false" customHeight="true" outlineLevel="0" collapsed="false">
      <c r="A19" s="10"/>
      <c r="B19" s="10"/>
      <c r="C19" s="10"/>
      <c r="D19" s="10"/>
      <c r="E19" s="10"/>
      <c r="F19" s="10"/>
      <c r="G19" s="10"/>
      <c r="H19" s="10"/>
      <c r="I19" s="10"/>
      <c r="J19" s="10"/>
      <c r="K19" s="10"/>
      <c r="L19" s="10"/>
      <c r="M19" s="10"/>
      <c r="N19" s="10"/>
      <c r="O19" s="11" t="str">
        <f aca="true">IF($N19="","",IF($N19&lt;TODAY(),"Overdue",IF($N19&lt;=TODAY()+14,"Due Soon","Current")))</f>
        <v/>
      </c>
      <c r="P19" s="10"/>
      <c r="Q19" s="10"/>
      <c r="R19" s="10"/>
    </row>
    <row r="20" customFormat="false" ht="57.75" hidden="false" customHeight="true" outlineLevel="0" collapsed="false">
      <c r="A20" s="8"/>
      <c r="B20" s="8"/>
      <c r="C20" s="8"/>
      <c r="D20" s="8"/>
      <c r="E20" s="8"/>
      <c r="F20" s="8"/>
      <c r="G20" s="8"/>
      <c r="H20" s="8"/>
      <c r="I20" s="8"/>
      <c r="J20" s="8"/>
      <c r="K20" s="8"/>
      <c r="L20" s="8"/>
      <c r="M20" s="8"/>
      <c r="N20" s="8"/>
      <c r="O20" s="9" t="str">
        <f aca="true">IF($N20="","",IF($N20&lt;TODAY(),"Overdue",IF($N20&lt;=TODAY()+14,"Due Soon","Current")))</f>
        <v/>
      </c>
      <c r="P20" s="8"/>
      <c r="Q20" s="8"/>
      <c r="R20" s="8"/>
    </row>
    <row r="21" customFormat="false" ht="57.75" hidden="false" customHeight="true" outlineLevel="0" collapsed="false">
      <c r="A21" s="10"/>
      <c r="B21" s="10"/>
      <c r="C21" s="10"/>
      <c r="D21" s="10"/>
      <c r="E21" s="10"/>
      <c r="F21" s="10"/>
      <c r="G21" s="10"/>
      <c r="H21" s="10"/>
      <c r="I21" s="10"/>
      <c r="J21" s="10"/>
      <c r="K21" s="10"/>
      <c r="L21" s="10"/>
      <c r="M21" s="10"/>
      <c r="N21" s="10"/>
      <c r="O21" s="11" t="str">
        <f aca="true">IF($N21="","",IF($N21&lt;TODAY(),"Overdue",IF($N21&lt;=TODAY()+14,"Due Soon","Current")))</f>
        <v/>
      </c>
      <c r="P21" s="10"/>
      <c r="Q21" s="10"/>
      <c r="R21" s="10"/>
    </row>
    <row r="22" customFormat="false" ht="57.75" hidden="false" customHeight="true" outlineLevel="0" collapsed="false">
      <c r="A22" s="8"/>
      <c r="B22" s="8"/>
      <c r="C22" s="8"/>
      <c r="D22" s="8"/>
      <c r="E22" s="8"/>
      <c r="F22" s="8"/>
      <c r="G22" s="8"/>
      <c r="H22" s="8"/>
      <c r="I22" s="8"/>
      <c r="J22" s="8"/>
      <c r="K22" s="8"/>
      <c r="L22" s="8"/>
      <c r="M22" s="8"/>
      <c r="N22" s="8"/>
      <c r="O22" s="9" t="str">
        <f aca="true">IF($N22="","",IF($N22&lt;TODAY(),"Overdue",IF($N22&lt;=TODAY()+14,"Due Soon","Current")))</f>
        <v/>
      </c>
      <c r="P22" s="8"/>
      <c r="Q22" s="8"/>
      <c r="R22" s="8"/>
    </row>
    <row r="23" customFormat="false" ht="57.75" hidden="false" customHeight="true" outlineLevel="0" collapsed="false">
      <c r="A23" s="10"/>
      <c r="B23" s="10"/>
      <c r="C23" s="10"/>
      <c r="D23" s="10"/>
      <c r="E23" s="10"/>
      <c r="F23" s="10"/>
      <c r="G23" s="10"/>
      <c r="H23" s="10"/>
      <c r="I23" s="10"/>
      <c r="J23" s="10"/>
      <c r="K23" s="10"/>
      <c r="L23" s="10"/>
      <c r="M23" s="10"/>
      <c r="N23" s="10"/>
      <c r="O23" s="11" t="str">
        <f aca="true">IF($N23="","",IF($N23&lt;TODAY(),"Overdue",IF($N23&lt;=TODAY()+14,"Due Soon","Current")))</f>
        <v/>
      </c>
      <c r="P23" s="10"/>
      <c r="Q23" s="10"/>
      <c r="R23" s="10"/>
    </row>
    <row r="24" customFormat="false" ht="57.75" hidden="false" customHeight="true" outlineLevel="0" collapsed="false">
      <c r="A24" s="8"/>
      <c r="B24" s="8"/>
      <c r="C24" s="8"/>
      <c r="D24" s="8"/>
      <c r="E24" s="8"/>
      <c r="F24" s="8"/>
      <c r="G24" s="8"/>
      <c r="H24" s="8"/>
      <c r="I24" s="8"/>
      <c r="J24" s="8"/>
      <c r="K24" s="8"/>
      <c r="L24" s="8"/>
      <c r="M24" s="8"/>
      <c r="N24" s="8"/>
      <c r="O24" s="9" t="str">
        <f aca="true">IF($N24="","",IF($N24&lt;TODAY(),"Overdue",IF($N24&lt;=TODAY()+14,"Due Soon","Current")))</f>
        <v/>
      </c>
      <c r="P24" s="8"/>
      <c r="Q24" s="8"/>
      <c r="R24" s="8"/>
    </row>
    <row r="25" customFormat="false" ht="57.75" hidden="false" customHeight="true" outlineLevel="0" collapsed="false">
      <c r="A25" s="10"/>
      <c r="B25" s="10"/>
      <c r="C25" s="10"/>
      <c r="D25" s="10"/>
      <c r="E25" s="10"/>
      <c r="F25" s="10"/>
      <c r="G25" s="10"/>
      <c r="H25" s="10"/>
      <c r="I25" s="10"/>
      <c r="J25" s="10"/>
      <c r="K25" s="10"/>
      <c r="L25" s="10"/>
      <c r="M25" s="10"/>
      <c r="N25" s="10"/>
      <c r="O25" s="11" t="str">
        <f aca="true">IF($N25="","",IF($N25&lt;TODAY(),"Overdue",IF($N25&lt;=TODAY()+14,"Due Soon","Current")))</f>
        <v/>
      </c>
      <c r="P25" s="10"/>
      <c r="Q25" s="10"/>
      <c r="R25" s="10"/>
    </row>
    <row r="26" customFormat="false" ht="57.75" hidden="false" customHeight="true" outlineLevel="0" collapsed="false">
      <c r="A26" s="8"/>
      <c r="B26" s="8"/>
      <c r="C26" s="8"/>
      <c r="D26" s="8"/>
      <c r="E26" s="8"/>
      <c r="F26" s="8"/>
      <c r="G26" s="8"/>
      <c r="H26" s="8"/>
      <c r="I26" s="8"/>
      <c r="J26" s="8"/>
      <c r="K26" s="8"/>
      <c r="L26" s="8"/>
      <c r="M26" s="8"/>
      <c r="N26" s="8"/>
      <c r="O26" s="9" t="str">
        <f aca="true">IF($N26="","",IF($N26&lt;TODAY(),"Overdue",IF($N26&lt;=TODAY()+14,"Due Soon","Current")))</f>
        <v/>
      </c>
      <c r="P26" s="8"/>
      <c r="Q26" s="8"/>
      <c r="R26" s="8"/>
    </row>
    <row r="27" customFormat="false" ht="57.75" hidden="false" customHeight="true" outlineLevel="0" collapsed="false">
      <c r="A27" s="10"/>
      <c r="B27" s="10"/>
      <c r="C27" s="10"/>
      <c r="D27" s="10"/>
      <c r="E27" s="10"/>
      <c r="F27" s="10"/>
      <c r="G27" s="10"/>
      <c r="H27" s="10"/>
      <c r="I27" s="10"/>
      <c r="J27" s="10"/>
      <c r="K27" s="10"/>
      <c r="L27" s="10"/>
      <c r="M27" s="10"/>
      <c r="N27" s="10"/>
      <c r="O27" s="11" t="str">
        <f aca="true">IF($N27="","",IF($N27&lt;TODAY(),"Overdue",IF($N27&lt;=TODAY()+14,"Due Soon","Current")))</f>
        <v/>
      </c>
      <c r="P27" s="10"/>
      <c r="Q27" s="10"/>
      <c r="R27" s="10"/>
    </row>
    <row r="28" customFormat="false" ht="57.75" hidden="false" customHeight="true" outlineLevel="0" collapsed="false">
      <c r="A28" s="8"/>
      <c r="B28" s="8"/>
      <c r="C28" s="8"/>
      <c r="D28" s="8"/>
      <c r="E28" s="8"/>
      <c r="F28" s="8"/>
      <c r="G28" s="8"/>
      <c r="H28" s="8"/>
      <c r="I28" s="8"/>
      <c r="J28" s="8"/>
      <c r="K28" s="8"/>
      <c r="L28" s="8"/>
      <c r="M28" s="8"/>
      <c r="N28" s="8"/>
      <c r="O28" s="9" t="str">
        <f aca="true">IF($N28="","",IF($N28&lt;TODAY(),"Overdue",IF($N28&lt;=TODAY()+14,"Due Soon","Current")))</f>
        <v/>
      </c>
      <c r="P28" s="8"/>
      <c r="Q28" s="8"/>
      <c r="R28" s="8"/>
    </row>
    <row r="29" customFormat="false" ht="57.75" hidden="false" customHeight="true" outlineLevel="0" collapsed="false">
      <c r="A29" s="10"/>
      <c r="B29" s="10"/>
      <c r="C29" s="10"/>
      <c r="D29" s="10"/>
      <c r="E29" s="10"/>
      <c r="F29" s="10"/>
      <c r="G29" s="10"/>
      <c r="H29" s="10"/>
      <c r="I29" s="10"/>
      <c r="J29" s="10"/>
      <c r="K29" s="10"/>
      <c r="L29" s="10"/>
      <c r="M29" s="10"/>
      <c r="N29" s="10"/>
      <c r="O29" s="11" t="str">
        <f aca="true">IF($N29="","",IF($N29&lt;TODAY(),"Overdue",IF($N29&lt;=TODAY()+14,"Due Soon","Current")))</f>
        <v/>
      </c>
      <c r="P29" s="10"/>
      <c r="Q29" s="10"/>
      <c r="R29" s="10"/>
    </row>
    <row r="30" customFormat="false" ht="57.75" hidden="false" customHeight="true" outlineLevel="0" collapsed="false">
      <c r="A30" s="8"/>
      <c r="B30" s="8"/>
      <c r="C30" s="8"/>
      <c r="D30" s="8"/>
      <c r="E30" s="8"/>
      <c r="F30" s="8"/>
      <c r="G30" s="8"/>
      <c r="H30" s="8"/>
      <c r="I30" s="8"/>
      <c r="J30" s="8"/>
      <c r="K30" s="8"/>
      <c r="L30" s="8"/>
      <c r="M30" s="8"/>
      <c r="N30" s="8"/>
      <c r="O30" s="9" t="str">
        <f aca="true">IF($N30="","",IF($N30&lt;TODAY(),"Overdue",IF($N30&lt;=TODAY()+14,"Due Soon","Current")))</f>
        <v/>
      </c>
      <c r="P30" s="8"/>
      <c r="Q30" s="8"/>
      <c r="R30" s="8"/>
    </row>
    <row r="31" customFormat="false" ht="57.75" hidden="false" customHeight="true" outlineLevel="0" collapsed="false">
      <c r="A31" s="10"/>
      <c r="B31" s="10"/>
      <c r="C31" s="10"/>
      <c r="D31" s="10"/>
      <c r="E31" s="10"/>
      <c r="F31" s="10"/>
      <c r="G31" s="10"/>
      <c r="H31" s="10"/>
      <c r="I31" s="10"/>
      <c r="J31" s="10"/>
      <c r="K31" s="10"/>
      <c r="L31" s="10"/>
      <c r="M31" s="10"/>
      <c r="N31" s="10"/>
      <c r="O31" s="11" t="str">
        <f aca="true">IF($N31="","",IF($N31&lt;TODAY(),"Overdue",IF($N31&lt;=TODAY()+14,"Due Soon","Current")))</f>
        <v/>
      </c>
      <c r="P31" s="10"/>
      <c r="Q31" s="10"/>
      <c r="R31" s="10"/>
    </row>
    <row r="32" customFormat="false" ht="15.75" hidden="false" customHeight="true" outlineLevel="0" collapsed="false">
      <c r="N32" s="7" t="s">
        <v>31</v>
      </c>
      <c r="O32" s="7"/>
      <c r="P32" s="7"/>
      <c r="Q32" s="7"/>
      <c r="R32" s="7"/>
    </row>
  </sheetData>
  <mergeCells count="4">
    <mergeCell ref="A1:R1"/>
    <mergeCell ref="A2:R2"/>
    <mergeCell ref="A3:R3"/>
    <mergeCell ref="N32:R32"/>
  </mergeCells>
  <conditionalFormatting sqref="O6:O31">
    <cfRule type="expression" priority="2" aboveAverage="0" equalAverage="0" bottom="0" percent="0" rank="0" text="" dxfId="3">
      <formula>$O6="Current"</formula>
    </cfRule>
    <cfRule type="expression" priority="3" aboveAverage="0" equalAverage="0" bottom="0" percent="0" rank="0" text="" dxfId="1">
      <formula>$O6="Due Soon"</formula>
    </cfRule>
    <cfRule type="expression" priority="4" aboveAverage="0" equalAverage="0" bottom="0" percent="0" rank="0" text="" dxfId="0">
      <formula>$O6="Overdue"</formula>
    </cfRule>
  </conditionalFormatting>
  <conditionalFormatting sqref="F6:F31">
    <cfRule type="expression" priority="5" aboveAverage="0" equalAverage="0" bottom="0" percent="0" rank="0" text="" dxfId="2">
      <formula>$F6="Extreme"</formula>
    </cfRule>
    <cfRule type="expression" priority="6" aboveAverage="0" equalAverage="0" bottom="0" percent="0" rank="0" text="" dxfId="0">
      <formula>$F6="High"</formula>
    </cfRule>
    <cfRule type="expression" priority="7" aboveAverage="0" equalAverage="0" bottom="0" percent="0" rank="0" text="" dxfId="1">
      <formula>$F6="Moderate"</formula>
    </cfRule>
    <cfRule type="expression" priority="8" aboveAverage="0" equalAverage="0" bottom="0" percent="0" rank="0" text="" dxfId="3">
      <formula>$F6="Low"</formula>
    </cfRule>
  </conditionalFormatting>
  <conditionalFormatting sqref="J6:J31">
    <cfRule type="expression" priority="9" aboveAverage="0" equalAverage="0" bottom="0" percent="0" rank="0" text="" dxfId="2">
      <formula>$J6="Extreme"</formula>
    </cfRule>
    <cfRule type="expression" priority="10" aboveAverage="0" equalAverage="0" bottom="0" percent="0" rank="0" text="" dxfId="0">
      <formula>$J6="High"</formula>
    </cfRule>
    <cfRule type="expression" priority="11" aboveAverage="0" equalAverage="0" bottom="0" percent="0" rank="0" text="" dxfId="1">
      <formula>$J6="Moderate"</formula>
    </cfRule>
    <cfRule type="expression" priority="12" aboveAverage="0" equalAverage="0" bottom="0" percent="0" rank="0" text="" dxfId="3">
      <formula>$J6="Low"</formula>
    </cfRule>
  </conditionalFormatting>
  <conditionalFormatting sqref="G6:G31">
    <cfRule type="expression" priority="13" aboveAverage="0" equalAverage="0" bottom="0" percent="0" rank="0" text="" dxfId="4">
      <formula>OR($G6="5 Administrative",$G6="6 PPE")</formula>
    </cfRule>
  </conditionalFormatting>
  <conditionalFormatting sqref="P6:P31">
    <cfRule type="expression" priority="14" aboveAverage="0" equalAverage="0" bottom="0" percent="0" rank="0" text="" dxfId="2">
      <formula>$P6="No"</formula>
    </cfRule>
    <cfRule type="expression" priority="15" aboveAverage="0" equalAverage="0" bottom="0" percent="0" rank="0" text="" dxfId="1">
      <formula>$P6="Partial"</formula>
    </cfRule>
    <cfRule type="expression" priority="16" aboveAverage="0" equalAverage="0" bottom="0" percent="0" rank="0" text="" dxfId="3">
      <formula>$P6="Yes"</formula>
    </cfRule>
  </conditionalFormatting>
  <conditionalFormatting sqref="R6:R31">
    <cfRule type="expression" priority="17" aboveAverage="0" equalAverage="0" bottom="0" percent="0" rank="0" text="" dxfId="0">
      <formula>$R6="Open"</formula>
    </cfRule>
    <cfRule type="expression" priority="18" aboveAverage="0" equalAverage="0" bottom="0" percent="0" rank="0" text="" dxfId="1">
      <formula>$R6="In Progress"</formula>
    </cfRule>
    <cfRule type="expression" priority="19" aboveAverage="0" equalAverage="0" bottom="0" percent="0" rank="0" text="" dxfId="3">
      <formula>$R6="Closed"</formula>
    </cfRule>
  </conditionalFormatting>
  <dataValidations count="7">
    <dataValidation allowBlank="true" errorStyle="stop" operator="between" showDropDown="false" showErrorMessage="false" showInputMessage="false" sqref="F6:F31" type="list">
      <formula1>"Low,Moderate,High,Extreme"</formula1>
      <formula2>0</formula2>
    </dataValidation>
    <dataValidation allowBlank="true" errorStyle="stop" operator="between" showDropDown="false" showErrorMessage="false" showInputMessage="false" sqref="G6:G31" type="list">
      <formula1>"1 Elimination,2 Substitution,3 Isolation,4 Engineering,5 Administrative,6 PPE"</formula1>
      <formula2>0</formula2>
    </dataValidation>
    <dataValidation allowBlank="true" errorStyle="stop" operator="between" showDropDown="false" showErrorMessage="false" showInputMessage="false" sqref="J6:J31" type="list">
      <formula1>"Low,Moderate,High,Extreme"</formula1>
      <formula2>0</formula2>
    </dataValidation>
    <dataValidation allowBlank="true" errorStyle="stop" operator="between" showDropDown="false" showErrorMessage="false" showInputMessage="false" sqref="K6:K31" type="list">
      <formula1>"Task observation,Pre-start verification,Plant inspection,Register and storage audit,Noise survey,Equipment check,Contractor report,Task observation plus equipment check"</formula1>
      <formula2>0</formula2>
    </dataValidation>
    <dataValidation allowBlank="true" errorStyle="stop" operator="between" showDropDown="false" showErrorMessage="false" showInputMessage="false" sqref="L6:L31" type="list">
      <formula1>"Each use,Each shift,Daily,Weekly,Fortnightly,Monthly,Quarterly,Six monthly,Annually"</formula1>
      <formula2>0</formula2>
    </dataValidation>
    <dataValidation allowBlank="true" errorStyle="stop" operator="between" showDropDown="false" showErrorMessage="false" showInputMessage="false" sqref="P6:P31" type="list">
      <formula1>"Yes,No,Partial"</formula1>
      <formula2>0</formula2>
    </dataValidation>
    <dataValidation allowBlank="true" errorStyle="stop" operator="between" showDropDown="false" showErrorMessage="false" showInputMessage="false" sqref="R6:R31" type="list">
      <formula1>"Open,In Progress,Closed,Not Applicable"</formula1>
      <formula2>0</formula2>
    </dataValidation>
  </dataValidations>
  <printOptions headings="false" gridLines="false" gridLinesSet="true" horizontalCentered="true" verticalCentered="false"/>
  <pageMargins left="0.4" right="0.4"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MISAFE-IMS-TMP-041-V1.0 | Hazard and Control Register&amp;C&amp;8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3" min="2" style="0" width="12"/>
    <col collapsed="false" customWidth="true" hidden="false" outlineLevel="0" max="4" min="4" style="0" width="26"/>
    <col collapsed="false" customWidth="true" hidden="false" outlineLevel="0" max="5" min="5" style="0" width="36"/>
    <col collapsed="false" customWidth="true" hidden="false" outlineLevel="0" max="6" min="6" style="0" width="15"/>
    <col collapsed="false" customWidth="true" hidden="false" outlineLevel="0" max="7" min="7" style="0" width="34"/>
    <col collapsed="false" customWidth="true" hidden="false" outlineLevel="0" max="8" min="8" style="0" width="18"/>
    <col collapsed="false" customWidth="true" hidden="false" outlineLevel="0" max="10" min="9" style="0" width="26"/>
    <col collapsed="false" customWidth="true" hidden="false" outlineLevel="0" max="11" min="11" style="0" width="18"/>
    <col collapsed="false" customWidth="true" hidden="false" outlineLevel="0" max="13" min="12" style="0" width="14"/>
  </cols>
  <sheetData>
    <row r="1" customFormat="false" ht="49.5" hidden="false" customHeight="true" outlineLevel="0" collapsed="false">
      <c r="A1" s="1" t="s">
        <v>128</v>
      </c>
      <c r="B1" s="1"/>
      <c r="C1" s="1"/>
      <c r="D1" s="1"/>
      <c r="E1" s="1"/>
      <c r="F1" s="1"/>
      <c r="G1" s="1"/>
      <c r="H1" s="1"/>
      <c r="I1" s="1"/>
      <c r="J1" s="1"/>
      <c r="K1" s="1"/>
      <c r="L1" s="1"/>
      <c r="M1" s="1"/>
    </row>
    <row r="2" customFormat="false" ht="18" hidden="false" customHeight="true" outlineLevel="0" collapsed="false">
      <c r="A2" s="2" t="s">
        <v>33</v>
      </c>
      <c r="B2" s="2"/>
      <c r="C2" s="2"/>
      <c r="D2" s="2"/>
      <c r="E2" s="2"/>
      <c r="F2" s="2"/>
      <c r="G2" s="2"/>
      <c r="H2" s="2"/>
      <c r="I2" s="2"/>
      <c r="J2" s="2"/>
      <c r="K2" s="2"/>
      <c r="L2" s="2"/>
      <c r="M2" s="2"/>
    </row>
    <row r="3" customFormat="false" ht="18" hidden="false" customHeight="true" outlineLevel="0" collapsed="false">
      <c r="A3" s="2" t="s">
        <v>129</v>
      </c>
      <c r="B3" s="2"/>
      <c r="C3" s="2"/>
      <c r="D3" s="2"/>
      <c r="E3" s="2"/>
      <c r="F3" s="2"/>
      <c r="G3" s="2"/>
      <c r="H3" s="2"/>
      <c r="I3" s="2"/>
      <c r="J3" s="2"/>
      <c r="K3" s="2"/>
      <c r="L3" s="2"/>
      <c r="M3" s="2"/>
    </row>
    <row r="5" customFormat="false" ht="39.75" hidden="false" customHeight="true" outlineLevel="0" collapsed="false">
      <c r="A5" s="3" t="s">
        <v>35</v>
      </c>
      <c r="B5" s="3" t="s">
        <v>130</v>
      </c>
      <c r="C5" s="3" t="s">
        <v>131</v>
      </c>
      <c r="D5" s="3" t="s">
        <v>132</v>
      </c>
      <c r="E5" s="3" t="s">
        <v>133</v>
      </c>
      <c r="F5" s="3" t="s">
        <v>134</v>
      </c>
      <c r="G5" s="3" t="s">
        <v>135</v>
      </c>
      <c r="H5" s="3" t="s">
        <v>136</v>
      </c>
      <c r="I5" s="3" t="s">
        <v>137</v>
      </c>
      <c r="J5" s="3" t="s">
        <v>138</v>
      </c>
      <c r="K5" s="3" t="s">
        <v>139</v>
      </c>
      <c r="L5" s="3" t="s">
        <v>140</v>
      </c>
      <c r="M5" s="3" t="s">
        <v>141</v>
      </c>
    </row>
    <row r="6" customFormat="false" ht="57.75" hidden="false" customHeight="true" outlineLevel="0" collapsed="false">
      <c r="A6" s="8" t="n">
        <v>1</v>
      </c>
      <c r="B6" s="8" t="s">
        <v>61</v>
      </c>
      <c r="C6" s="8" t="n">
        <v>3</v>
      </c>
      <c r="D6" s="8" t="s">
        <v>142</v>
      </c>
      <c r="E6" s="8" t="s">
        <v>143</v>
      </c>
      <c r="F6" s="8" t="s">
        <v>144</v>
      </c>
      <c r="G6" s="8" t="s">
        <v>145</v>
      </c>
      <c r="H6" s="8" t="s">
        <v>10</v>
      </c>
      <c r="I6" s="8" t="s">
        <v>146</v>
      </c>
      <c r="J6" s="8" t="s">
        <v>147</v>
      </c>
      <c r="K6" s="8" t="s">
        <v>58</v>
      </c>
      <c r="L6" s="8" t="s">
        <v>61</v>
      </c>
      <c r="M6" s="9" t="str">
        <f aca="true">IF($L6="","",IF($L6&lt;TODAY(),"Overdue",IF($L6&lt;=TODAY()+30,"Due Soon","Current")))</f>
        <v>Current</v>
      </c>
    </row>
    <row r="7" customFormat="false" ht="57.75" hidden="false" customHeight="true" outlineLevel="0" collapsed="false">
      <c r="A7" s="10" t="n">
        <v>2</v>
      </c>
      <c r="B7" s="10" t="s">
        <v>61</v>
      </c>
      <c r="C7" s="10" t="n">
        <v>7</v>
      </c>
      <c r="D7" s="10" t="s">
        <v>148</v>
      </c>
      <c r="E7" s="10" t="s">
        <v>149</v>
      </c>
      <c r="F7" s="10" t="s">
        <v>79</v>
      </c>
      <c r="G7" s="10" t="s">
        <v>150</v>
      </c>
      <c r="H7" s="10" t="s">
        <v>11</v>
      </c>
      <c r="I7" s="10" t="s">
        <v>151</v>
      </c>
      <c r="J7" s="10" t="s">
        <v>152</v>
      </c>
      <c r="K7" s="10" t="s">
        <v>69</v>
      </c>
      <c r="L7" s="10" t="s">
        <v>61</v>
      </c>
      <c r="M7" s="11" t="str">
        <f aca="true">IF($L7="","",IF($L7&lt;TODAY(),"Overdue",IF($L7&lt;=TODAY()+30,"Due Soon","Current")))</f>
        <v>Current</v>
      </c>
    </row>
    <row r="8" customFormat="false" ht="57.75" hidden="false" customHeight="true" outlineLevel="0" collapsed="false">
      <c r="A8" s="8" t="n">
        <v>3</v>
      </c>
      <c r="B8" s="8" t="s">
        <v>61</v>
      </c>
      <c r="C8" s="8" t="n">
        <v>1</v>
      </c>
      <c r="D8" s="8" t="s">
        <v>153</v>
      </c>
      <c r="E8" s="8" t="s">
        <v>154</v>
      </c>
      <c r="F8" s="8" t="s">
        <v>62</v>
      </c>
      <c r="G8" s="8" t="s">
        <v>155</v>
      </c>
      <c r="H8" s="8" t="s">
        <v>11</v>
      </c>
      <c r="I8" s="8" t="s">
        <v>156</v>
      </c>
      <c r="J8" s="8" t="s">
        <v>157</v>
      </c>
      <c r="K8" s="8" t="s">
        <v>102</v>
      </c>
      <c r="L8" s="8" t="s">
        <v>61</v>
      </c>
      <c r="M8" s="9" t="str">
        <f aca="true">IF($L8="","",IF($L8&lt;TODAY(),"Overdue",IF($L8&lt;=TODAY()+30,"Due Soon","Current")))</f>
        <v>Current</v>
      </c>
    </row>
    <row r="9" customFormat="false" ht="57.75" hidden="false" customHeight="true" outlineLevel="0" collapsed="false">
      <c r="A9" s="10" t="n">
        <v>4</v>
      </c>
      <c r="B9" s="10" t="s">
        <v>61</v>
      </c>
      <c r="C9" s="10" t="n">
        <v>5</v>
      </c>
      <c r="D9" s="10" t="s">
        <v>158</v>
      </c>
      <c r="E9" s="10" t="s">
        <v>159</v>
      </c>
      <c r="F9" s="10" t="s">
        <v>144</v>
      </c>
      <c r="G9" s="10" t="s">
        <v>160</v>
      </c>
      <c r="H9" s="10" t="s">
        <v>11</v>
      </c>
      <c r="I9" s="10" t="s">
        <v>161</v>
      </c>
      <c r="J9" s="10" t="s">
        <v>162</v>
      </c>
      <c r="K9" s="10" t="s">
        <v>94</v>
      </c>
      <c r="L9" s="10" t="s">
        <v>61</v>
      </c>
      <c r="M9" s="11" t="str">
        <f aca="true">IF($L9="","",IF($L9&lt;TODAY(),"Overdue",IF($L9&lt;=TODAY()+30,"Due Soon","Current")))</f>
        <v>Current</v>
      </c>
    </row>
    <row r="10" customFormat="false" ht="57.75" hidden="false" customHeight="true" outlineLevel="0" collapsed="false">
      <c r="A10" s="8" t="n">
        <v>5</v>
      </c>
      <c r="B10" s="8" t="s">
        <v>61</v>
      </c>
      <c r="C10" s="8" t="s">
        <v>61</v>
      </c>
      <c r="D10" s="8"/>
      <c r="E10" s="8" t="s">
        <v>163</v>
      </c>
      <c r="F10" s="8"/>
      <c r="G10" s="8" t="s">
        <v>164</v>
      </c>
      <c r="H10" s="8"/>
      <c r="I10" s="8" t="s">
        <v>61</v>
      </c>
      <c r="J10" s="8" t="s">
        <v>61</v>
      </c>
      <c r="K10" s="8" t="s">
        <v>127</v>
      </c>
      <c r="L10" s="8" t="s">
        <v>61</v>
      </c>
      <c r="M10" s="9" t="str">
        <f aca="true">IF($L10="","",IF($L10&lt;TODAY(),"Overdue",IF($L10&lt;=TODAY()+30,"Due Soon","Current")))</f>
        <v>Current</v>
      </c>
    </row>
    <row r="11" customFormat="false" ht="57.75" hidden="false" customHeight="true" outlineLevel="0" collapsed="false">
      <c r="A11" s="10"/>
      <c r="B11" s="10"/>
      <c r="C11" s="10"/>
      <c r="D11" s="10"/>
      <c r="E11" s="10"/>
      <c r="F11" s="10"/>
      <c r="G11" s="10"/>
      <c r="H11" s="10"/>
      <c r="I11" s="10"/>
      <c r="J11" s="10"/>
      <c r="K11" s="10"/>
      <c r="L11" s="10"/>
      <c r="M11" s="11" t="str">
        <f aca="true">IF($L11="","",IF($L11&lt;TODAY(),"Overdue",IF($L11&lt;=TODAY()+30,"Due Soon","Current")))</f>
        <v/>
      </c>
    </row>
    <row r="12" customFormat="false" ht="57.75" hidden="false" customHeight="true" outlineLevel="0" collapsed="false">
      <c r="A12" s="8"/>
      <c r="B12" s="8"/>
      <c r="C12" s="8"/>
      <c r="D12" s="8"/>
      <c r="E12" s="8"/>
      <c r="F12" s="8"/>
      <c r="G12" s="8"/>
      <c r="H12" s="8"/>
      <c r="I12" s="8"/>
      <c r="J12" s="8"/>
      <c r="K12" s="8"/>
      <c r="L12" s="8"/>
      <c r="M12" s="9" t="str">
        <f aca="true">IF($L12="","",IF($L12&lt;TODAY(),"Overdue",IF($L12&lt;=TODAY()+30,"Due Soon","Current")))</f>
        <v/>
      </c>
    </row>
    <row r="13" customFormat="false" ht="57.75" hidden="false" customHeight="true" outlineLevel="0" collapsed="false">
      <c r="A13" s="10"/>
      <c r="B13" s="10"/>
      <c r="C13" s="10"/>
      <c r="D13" s="10"/>
      <c r="E13" s="10"/>
      <c r="F13" s="10"/>
      <c r="G13" s="10"/>
      <c r="H13" s="10"/>
      <c r="I13" s="10"/>
      <c r="J13" s="10"/>
      <c r="K13" s="10"/>
      <c r="L13" s="10"/>
      <c r="M13" s="11" t="str">
        <f aca="true">IF($L13="","",IF($L13&lt;TODAY(),"Overdue",IF($L13&lt;=TODAY()+30,"Due Soon","Current")))</f>
        <v/>
      </c>
    </row>
    <row r="14" customFormat="false" ht="57.75" hidden="false" customHeight="true" outlineLevel="0" collapsed="false">
      <c r="A14" s="8"/>
      <c r="B14" s="8"/>
      <c r="C14" s="8"/>
      <c r="D14" s="8"/>
      <c r="E14" s="8"/>
      <c r="F14" s="8"/>
      <c r="G14" s="8"/>
      <c r="H14" s="8"/>
      <c r="I14" s="8"/>
      <c r="J14" s="8"/>
      <c r="K14" s="8"/>
      <c r="L14" s="8"/>
      <c r="M14" s="9" t="str">
        <f aca="true">IF($L14="","",IF($L14&lt;TODAY(),"Overdue",IF($L14&lt;=TODAY()+30,"Due Soon","Current")))</f>
        <v/>
      </c>
    </row>
    <row r="15" customFormat="false" ht="57.75" hidden="false" customHeight="true" outlineLevel="0" collapsed="false">
      <c r="A15" s="10"/>
      <c r="B15" s="10"/>
      <c r="C15" s="10"/>
      <c r="D15" s="10"/>
      <c r="E15" s="10"/>
      <c r="F15" s="10"/>
      <c r="G15" s="10"/>
      <c r="H15" s="10"/>
      <c r="I15" s="10"/>
      <c r="J15" s="10"/>
      <c r="K15" s="10"/>
      <c r="L15" s="10"/>
      <c r="M15" s="11" t="str">
        <f aca="true">IF($L15="","",IF($L15&lt;TODAY(),"Overdue",IF($L15&lt;=TODAY()+30,"Due Soon","Current")))</f>
        <v/>
      </c>
    </row>
    <row r="16" customFormat="false" ht="57.75" hidden="false" customHeight="true" outlineLevel="0" collapsed="false">
      <c r="A16" s="8"/>
      <c r="B16" s="8"/>
      <c r="C16" s="8"/>
      <c r="D16" s="8"/>
      <c r="E16" s="8"/>
      <c r="F16" s="8"/>
      <c r="G16" s="8"/>
      <c r="H16" s="8"/>
      <c r="I16" s="8"/>
      <c r="J16" s="8"/>
      <c r="K16" s="8"/>
      <c r="L16" s="8"/>
      <c r="M16" s="9" t="str">
        <f aca="true">IF($L16="","",IF($L16&lt;TODAY(),"Overdue",IF($L16&lt;=TODAY()+30,"Due Soon","Current")))</f>
        <v/>
      </c>
    </row>
    <row r="17" customFormat="false" ht="57.75" hidden="false" customHeight="true" outlineLevel="0" collapsed="false">
      <c r="A17" s="10"/>
      <c r="B17" s="10"/>
      <c r="C17" s="10"/>
      <c r="D17" s="10"/>
      <c r="E17" s="10"/>
      <c r="F17" s="10"/>
      <c r="G17" s="10"/>
      <c r="H17" s="10"/>
      <c r="I17" s="10"/>
      <c r="J17" s="10"/>
      <c r="K17" s="10"/>
      <c r="L17" s="10"/>
      <c r="M17" s="11" t="str">
        <f aca="true">IF($L17="","",IF($L17&lt;TODAY(),"Overdue",IF($L17&lt;=TODAY()+30,"Due Soon","Current")))</f>
        <v/>
      </c>
    </row>
    <row r="18" customFormat="false" ht="57.75" hidden="false" customHeight="true" outlineLevel="0" collapsed="false">
      <c r="A18" s="8"/>
      <c r="B18" s="8"/>
      <c r="C18" s="8"/>
      <c r="D18" s="8"/>
      <c r="E18" s="8"/>
      <c r="F18" s="8"/>
      <c r="G18" s="8"/>
      <c r="H18" s="8"/>
      <c r="I18" s="8"/>
      <c r="J18" s="8"/>
      <c r="K18" s="8"/>
      <c r="L18" s="8"/>
      <c r="M18" s="9" t="str">
        <f aca="true">IF($L18="","",IF($L18&lt;TODAY(),"Overdue",IF($L18&lt;=TODAY()+30,"Due Soon","Current")))</f>
        <v/>
      </c>
    </row>
    <row r="19" customFormat="false" ht="57.75" hidden="false" customHeight="true" outlineLevel="0" collapsed="false">
      <c r="A19" s="10"/>
      <c r="B19" s="10"/>
      <c r="C19" s="10"/>
      <c r="D19" s="10"/>
      <c r="E19" s="10"/>
      <c r="F19" s="10"/>
      <c r="G19" s="10"/>
      <c r="H19" s="10"/>
      <c r="I19" s="10"/>
      <c r="J19" s="10"/>
      <c r="K19" s="10"/>
      <c r="L19" s="10"/>
      <c r="M19" s="11" t="str">
        <f aca="true">IF($L19="","",IF($L19&lt;TODAY(),"Overdue",IF($L19&lt;=TODAY()+30,"Due Soon","Current")))</f>
        <v/>
      </c>
    </row>
    <row r="20" customFormat="false" ht="57.75" hidden="false" customHeight="true" outlineLevel="0" collapsed="false">
      <c r="A20" s="8"/>
      <c r="B20" s="8"/>
      <c r="C20" s="8"/>
      <c r="D20" s="8"/>
      <c r="E20" s="8"/>
      <c r="F20" s="8"/>
      <c r="G20" s="8"/>
      <c r="H20" s="8"/>
      <c r="I20" s="8"/>
      <c r="J20" s="8"/>
      <c r="K20" s="8"/>
      <c r="L20" s="8"/>
      <c r="M20" s="9" t="str">
        <f aca="true">IF($L20="","",IF($L20&lt;TODAY(),"Overdue",IF($L20&lt;=TODAY()+30,"Due Soon","Current")))</f>
        <v/>
      </c>
    </row>
    <row r="21" customFormat="false" ht="57.75" hidden="false" customHeight="true" outlineLevel="0" collapsed="false">
      <c r="A21" s="10"/>
      <c r="B21" s="10"/>
      <c r="C21" s="10"/>
      <c r="D21" s="10"/>
      <c r="E21" s="10"/>
      <c r="F21" s="10"/>
      <c r="G21" s="10"/>
      <c r="H21" s="10"/>
      <c r="I21" s="10"/>
      <c r="J21" s="10"/>
      <c r="K21" s="10"/>
      <c r="L21" s="10"/>
      <c r="M21" s="11" t="str">
        <f aca="true">IF($L21="","",IF($L21&lt;TODAY(),"Overdue",IF($L21&lt;=TODAY()+30,"Due Soon","Current")))</f>
        <v/>
      </c>
    </row>
    <row r="22" customFormat="false" ht="57.75" hidden="false" customHeight="true" outlineLevel="0" collapsed="false">
      <c r="A22" s="8"/>
      <c r="B22" s="8"/>
      <c r="C22" s="8"/>
      <c r="D22" s="8"/>
      <c r="E22" s="8"/>
      <c r="F22" s="8"/>
      <c r="G22" s="8"/>
      <c r="H22" s="8"/>
      <c r="I22" s="8"/>
      <c r="J22" s="8"/>
      <c r="K22" s="8"/>
      <c r="L22" s="8"/>
      <c r="M22" s="9" t="str">
        <f aca="true">IF($L22="","",IF($L22&lt;TODAY(),"Overdue",IF($L22&lt;=TODAY()+30,"Due Soon","Current")))</f>
        <v/>
      </c>
    </row>
    <row r="23" customFormat="false" ht="57.75" hidden="false" customHeight="true" outlineLevel="0" collapsed="false">
      <c r="A23" s="10"/>
      <c r="B23" s="10"/>
      <c r="C23" s="10"/>
      <c r="D23" s="10"/>
      <c r="E23" s="10"/>
      <c r="F23" s="10"/>
      <c r="G23" s="10"/>
      <c r="H23" s="10"/>
      <c r="I23" s="10"/>
      <c r="J23" s="10"/>
      <c r="K23" s="10"/>
      <c r="L23" s="10"/>
      <c r="M23" s="11" t="str">
        <f aca="true">IF($L23="","",IF($L23&lt;TODAY(),"Overdue",IF($L23&lt;=TODAY()+30,"Due Soon","Current")))</f>
        <v/>
      </c>
    </row>
    <row r="24" customFormat="false" ht="57.75" hidden="false" customHeight="true" outlineLevel="0" collapsed="false">
      <c r="A24" s="8"/>
      <c r="B24" s="8"/>
      <c r="C24" s="8"/>
      <c r="D24" s="8"/>
      <c r="E24" s="8"/>
      <c r="F24" s="8"/>
      <c r="G24" s="8"/>
      <c r="H24" s="8"/>
      <c r="I24" s="8"/>
      <c r="J24" s="8"/>
      <c r="K24" s="8"/>
      <c r="L24" s="8"/>
      <c r="M24" s="9" t="str">
        <f aca="true">IF($L24="","",IF($L24&lt;TODAY(),"Overdue",IF($L24&lt;=TODAY()+30,"Due Soon","Current")))</f>
        <v/>
      </c>
    </row>
    <row r="25" customFormat="false" ht="57.75" hidden="false" customHeight="true" outlineLevel="0" collapsed="false">
      <c r="A25" s="10"/>
      <c r="B25" s="10"/>
      <c r="C25" s="10"/>
      <c r="D25" s="10"/>
      <c r="E25" s="10"/>
      <c r="F25" s="10"/>
      <c r="G25" s="10"/>
      <c r="H25" s="10"/>
      <c r="I25" s="10"/>
      <c r="J25" s="10"/>
      <c r="K25" s="10"/>
      <c r="L25" s="10"/>
      <c r="M25" s="11" t="str">
        <f aca="true">IF($L25="","",IF($L25&lt;TODAY(),"Overdue",IF($L25&lt;=TODAY()+30,"Due Soon","Current")))</f>
        <v/>
      </c>
    </row>
    <row r="26" customFormat="false" ht="57.75" hidden="false" customHeight="true" outlineLevel="0" collapsed="false">
      <c r="A26" s="8"/>
      <c r="B26" s="8"/>
      <c r="C26" s="8"/>
      <c r="D26" s="8"/>
      <c r="E26" s="8"/>
      <c r="F26" s="8"/>
      <c r="G26" s="8"/>
      <c r="H26" s="8"/>
      <c r="I26" s="8"/>
      <c r="J26" s="8"/>
      <c r="K26" s="8"/>
      <c r="L26" s="8"/>
      <c r="M26" s="9" t="str">
        <f aca="true">IF($L26="","",IF($L26&lt;TODAY(),"Overdue",IF($L26&lt;=TODAY()+30,"Due Soon","Current")))</f>
        <v/>
      </c>
    </row>
    <row r="27" customFormat="false" ht="57.75" hidden="false" customHeight="true" outlineLevel="0" collapsed="false">
      <c r="A27" s="10"/>
      <c r="B27" s="10"/>
      <c r="C27" s="10"/>
      <c r="D27" s="10"/>
      <c r="E27" s="10"/>
      <c r="F27" s="10"/>
      <c r="G27" s="10"/>
      <c r="H27" s="10"/>
      <c r="I27" s="10"/>
      <c r="J27" s="10"/>
      <c r="K27" s="10"/>
      <c r="L27" s="10"/>
      <c r="M27" s="11" t="str">
        <f aca="true">IF($L27="","",IF($L27&lt;TODAY(),"Overdue",IF($L27&lt;=TODAY()+30,"Due Soon","Current")))</f>
        <v/>
      </c>
    </row>
    <row r="28" customFormat="false" ht="57.75" hidden="false" customHeight="true" outlineLevel="0" collapsed="false">
      <c r="A28" s="8"/>
      <c r="B28" s="8"/>
      <c r="C28" s="8"/>
      <c r="D28" s="8"/>
      <c r="E28" s="8"/>
      <c r="F28" s="8"/>
      <c r="G28" s="8"/>
      <c r="H28" s="8"/>
      <c r="I28" s="8"/>
      <c r="J28" s="8"/>
      <c r="K28" s="8"/>
      <c r="L28" s="8"/>
      <c r="M28" s="9" t="str">
        <f aca="true">IF($L28="","",IF($L28&lt;TODAY(),"Overdue",IF($L28&lt;=TODAY()+30,"Due Soon","Current")))</f>
        <v/>
      </c>
    </row>
    <row r="29" customFormat="false" ht="57.75" hidden="false" customHeight="true" outlineLevel="0" collapsed="false">
      <c r="A29" s="10"/>
      <c r="B29" s="10"/>
      <c r="C29" s="10"/>
      <c r="D29" s="10"/>
      <c r="E29" s="10"/>
      <c r="F29" s="10"/>
      <c r="G29" s="10"/>
      <c r="H29" s="10"/>
      <c r="I29" s="10"/>
      <c r="J29" s="10"/>
      <c r="K29" s="10"/>
      <c r="L29" s="10"/>
      <c r="M29" s="11" t="str">
        <f aca="true">IF($L29="","",IF($L29&lt;TODAY(),"Overdue",IF($L29&lt;=TODAY()+30,"Due Soon","Current")))</f>
        <v/>
      </c>
    </row>
    <row r="30" customFormat="false" ht="57.75" hidden="false" customHeight="true" outlineLevel="0" collapsed="false">
      <c r="A30" s="8"/>
      <c r="B30" s="8"/>
      <c r="C30" s="8"/>
      <c r="D30" s="8"/>
      <c r="E30" s="8"/>
      <c r="F30" s="8"/>
      <c r="G30" s="8"/>
      <c r="H30" s="8"/>
      <c r="I30" s="8"/>
      <c r="J30" s="8"/>
      <c r="K30" s="8"/>
      <c r="L30" s="8"/>
      <c r="M30" s="9" t="str">
        <f aca="true">IF($L30="","",IF($L30&lt;TODAY(),"Overdue",IF($L30&lt;=TODAY()+30,"Due Soon","Current")))</f>
        <v/>
      </c>
    </row>
    <row r="31" customFormat="false" ht="15.75" hidden="false" customHeight="true" outlineLevel="0" collapsed="false">
      <c r="I31" s="7" t="s">
        <v>31</v>
      </c>
      <c r="J31" s="7"/>
      <c r="K31" s="7"/>
      <c r="L31" s="7"/>
      <c r="M31" s="7"/>
    </row>
  </sheetData>
  <mergeCells count="4">
    <mergeCell ref="A1:M1"/>
    <mergeCell ref="A2:M2"/>
    <mergeCell ref="A3:M3"/>
    <mergeCell ref="I31:M31"/>
  </mergeCells>
  <conditionalFormatting sqref="M6:M30">
    <cfRule type="expression" priority="2" aboveAverage="0" equalAverage="0" bottom="0" percent="0" rank="0" text="" dxfId="3">
      <formula>$M6="Current"</formula>
    </cfRule>
    <cfRule type="expression" priority="3" aboveAverage="0" equalAverage="0" bottom="0" percent="0" rank="0" text="" dxfId="1">
      <formula>$M6="Due Soon"</formula>
    </cfRule>
    <cfRule type="expression" priority="4" aboveAverage="0" equalAverage="0" bottom="0" percent="0" rank="0" text="" dxfId="0">
      <formula>$M6="Overdue"</formula>
    </cfRule>
  </conditionalFormatting>
  <conditionalFormatting sqref="F6:F30">
    <cfRule type="expression" priority="5" aboveAverage="0" equalAverage="0" bottom="0" percent="0" rank="0" text="" dxfId="2">
      <formula>$F6="No"</formula>
    </cfRule>
    <cfRule type="expression" priority="6" aboveAverage="0" equalAverage="0" bottom="0" percent="0" rank="0" text="" dxfId="1">
      <formula>$F6="Partial"</formula>
    </cfRule>
    <cfRule type="expression" priority="7" aboveAverage="0" equalAverage="0" bottom="0" percent="0" rank="0" text="" dxfId="3">
      <formula>$F6="Yes"</formula>
    </cfRule>
  </conditionalFormatting>
  <dataValidations count="3">
    <dataValidation allowBlank="true" errorStyle="stop" operator="between" showDropDown="false" showErrorMessage="false" showInputMessage="false" sqref="D6:D30" type="list">
      <formula1>"Control not effective,Change to the work,Change to the workplace,New plant or substance introduced,New hazard or risk identified,Incident or near miss,Consultation indicated a review,HSR requested a review,Scheduled periodic review"</formula1>
      <formula2>0</formula2>
    </dataValidation>
    <dataValidation allowBlank="true" errorStyle="stop" operator="between" showDropDown="false" showErrorMessage="false" showInputMessage="false" sqref="F6:F30" type="list">
      <formula1>"Yes,No,Partial"</formula1>
      <formula2>0</formula2>
    </dataValidation>
    <dataValidation allowBlank="true" errorStyle="stop" operator="between" showDropDown="false" showErrorMessage="false" showInputMessage="false" sqref="H6:H30" type="list">
      <formula1>"1 Elimination,2 Substitution,3 Isolation,4 Engineering,5 Administrative,6 PPE"</formula1>
      <formula2>0</formula2>
    </dataValidation>
  </dataValidations>
  <printOptions headings="false" gridLines="false" gridLinesSet="true" horizontalCentered="true" verticalCentered="false"/>
  <pageMargins left="0.4" right="0.4"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MISAFE-IMS-TMP-041-V1.0 | Hazard and Control Register&amp;C&amp;8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165</v>
      </c>
      <c r="B1" s="1"/>
    </row>
    <row r="4" customFormat="false" ht="21.75" hidden="false" customHeight="true" outlineLevel="0" collapsed="false">
      <c r="B4" s="12" t="s">
        <v>166</v>
      </c>
    </row>
    <row r="5" customFormat="false" ht="63.75" hidden="false" customHeight="true" outlineLevel="0" collapsed="false">
      <c r="B5" s="13" t="s">
        <v>167</v>
      </c>
    </row>
    <row r="6" customFormat="false" ht="21.75" hidden="false" customHeight="true" outlineLevel="0" collapsed="false">
      <c r="B6" s="12" t="s">
        <v>168</v>
      </c>
    </row>
    <row r="7" customFormat="false" ht="63.75" hidden="false" customHeight="true" outlineLevel="0" collapsed="false">
      <c r="B7" s="13" t="s">
        <v>169</v>
      </c>
    </row>
    <row r="8" customFormat="false" ht="63.75" hidden="false" customHeight="true" outlineLevel="0" collapsed="false">
      <c r="B8" s="13" t="s">
        <v>170</v>
      </c>
    </row>
    <row r="9" customFormat="false" ht="63.75" hidden="false" customHeight="true" outlineLevel="0" collapsed="false">
      <c r="B9" s="13" t="s">
        <v>171</v>
      </c>
    </row>
    <row r="10" customFormat="false" ht="63.75" hidden="false" customHeight="true" outlineLevel="0" collapsed="false">
      <c r="B10" s="13" t="s">
        <v>172</v>
      </c>
    </row>
    <row r="11" customFormat="false" ht="63.75" hidden="false" customHeight="true" outlineLevel="0" collapsed="false">
      <c r="B11" s="13" t="s">
        <v>173</v>
      </c>
    </row>
    <row r="12" customFormat="false" ht="63.75" hidden="false" customHeight="true" outlineLevel="0" collapsed="false">
      <c r="B12" s="13" t="s">
        <v>174</v>
      </c>
    </row>
    <row r="13" customFormat="false" ht="63.75" hidden="false" customHeight="true" outlineLevel="0" collapsed="false">
      <c r="B13" s="13" t="s">
        <v>175</v>
      </c>
    </row>
    <row r="14" customFormat="false" ht="21.75" hidden="false" customHeight="true" outlineLevel="0" collapsed="false">
      <c r="B14" s="12" t="s">
        <v>176</v>
      </c>
    </row>
    <row r="15" customFormat="false" ht="63.75" hidden="false" customHeight="true" outlineLevel="0" collapsed="false">
      <c r="B15" s="13" t="s">
        <v>177</v>
      </c>
    </row>
    <row r="16" customFormat="false" ht="21.75" hidden="false" customHeight="true" outlineLevel="0" collapsed="false">
      <c r="B16" s="12" t="s">
        <v>178</v>
      </c>
    </row>
    <row r="17" customFormat="false" ht="63.75" hidden="false" customHeight="true" outlineLevel="0" collapsed="false">
      <c r="B17" s="13" t="s">
        <v>179</v>
      </c>
    </row>
    <row r="18" customFormat="false" ht="21.75" hidden="false" customHeight="true" outlineLevel="0" collapsed="false">
      <c r="B18" s="12" t="s">
        <v>180</v>
      </c>
    </row>
    <row r="19" customFormat="false" ht="63.75" hidden="false" customHeight="true" outlineLevel="0" collapsed="false">
      <c r="B19" s="13" t="s">
        <v>181</v>
      </c>
    </row>
    <row r="20" customFormat="false" ht="21.75" hidden="false" customHeight="true" outlineLevel="0" collapsed="false">
      <c r="B20" s="12" t="s">
        <v>182</v>
      </c>
    </row>
    <row r="21" customFormat="false" ht="63.75" hidden="false" customHeight="true" outlineLevel="0" collapsed="false">
      <c r="B21" s="13" t="s">
        <v>183</v>
      </c>
    </row>
    <row r="22" customFormat="false" ht="21.75" hidden="false" customHeight="true" outlineLevel="0" collapsed="false">
      <c r="B22" s="12" t="s">
        <v>184</v>
      </c>
    </row>
    <row r="23" customFormat="false" ht="63.75" hidden="false" customHeight="true" outlineLevel="0" collapsed="false">
      <c r="B23" s="13" t="s">
        <v>185</v>
      </c>
    </row>
    <row r="24" customFormat="false" ht="15.75" hidden="false" customHeight="true" outlineLevel="0" collapsed="false">
      <c r="A24" s="7" t="s">
        <v>31</v>
      </c>
      <c r="B24" s="7"/>
    </row>
  </sheetData>
  <mergeCells count="2">
    <mergeCell ref="A1:B1"/>
    <mergeCell ref="A24:B24"/>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MISAFE-IMS-TMP-041-V1.0 | Hazard and Control Register&amp;C&amp;8 © MiSAFE Solutions Pty Ltd | ABN 12 602 392 343 | Sunshine Coast QLD 4560 | contact@misafesolutions.com.au. All rights reserved.&amp;R&amp;8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186</v>
      </c>
      <c r="B1" s="1"/>
    </row>
    <row r="3" customFormat="false" ht="21.75" hidden="false" customHeight="true" outlineLevel="0" collapsed="false">
      <c r="B3" s="12" t="s">
        <v>187</v>
      </c>
    </row>
    <row r="4" customFormat="false" ht="31.5" hidden="false" customHeight="true" outlineLevel="0" collapsed="false">
      <c r="B4" s="13" t="s">
        <v>188</v>
      </c>
    </row>
    <row r="6" customFormat="false" ht="21.75" hidden="false" customHeight="true" outlineLevel="0" collapsed="false">
      <c r="B6" s="12" t="s">
        <v>189</v>
      </c>
    </row>
    <row r="7" customFormat="false" ht="79.5" hidden="false" customHeight="true" outlineLevel="0" collapsed="false">
      <c r="B7" s="13" t="s">
        <v>190</v>
      </c>
    </row>
    <row r="8" customFormat="false" ht="79.5" hidden="false" customHeight="true" outlineLevel="0" collapsed="false">
      <c r="B8" s="13" t="s">
        <v>191</v>
      </c>
    </row>
    <row r="9" customFormat="false" ht="79.5" hidden="false" customHeight="true" outlineLevel="0" collapsed="false">
      <c r="B9" s="13" t="s">
        <v>192</v>
      </c>
    </row>
    <row r="11" customFormat="false" ht="6" hidden="false" customHeight="true" outlineLevel="0" collapsed="false">
      <c r="B11" s="14"/>
    </row>
    <row r="13" customFormat="false" ht="27.75" hidden="false" customHeight="true" outlineLevel="0" collapsed="false">
      <c r="B13" s="15" t="s">
        <v>188</v>
      </c>
    </row>
  </sheetData>
  <mergeCells count="1">
    <mergeCell ref="A1:B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MISAFE-IMS-TMP-041-V1.0 | Hazard and Control Register&amp;C&amp;8 © MiSAFE Solutions Pty Ltd | ABN 12 602 392 343 | Sunshine Coast QLD 4560 | contact@misafesolutions.com.au. All rights reserved.&amp;R&amp;8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2026-09-15T22:11:42Z</dcterms:created>
  <dc:creator>openpyxl</dc:creator>
  <dc:description/>
  <dc:language>en-US</dc:language>
  <cp:lastModifiedBy/>
  <dcterms:modified xsi:type="dcterms:W3CDTF">2026-09-15T22:11:43Z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