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nitoring Register" sheetId="1" state="visible" r:id="rId3"/>
    <sheet name="Summary" sheetId="2" state="visible" r:id="rId4"/>
    <sheet name="Instructions" sheetId="3" state="visible" r:id="rId5"/>
    <sheet name="Disclaimer &amp; Copyright" sheetId="4" state="visible" r:id="rId6"/>
  </sheets>
  <definedNames>
    <definedName function="false" hidden="false" localSheetId="0" name="_xlnm.Print_Titles" vbProcedure="false">'Monitoring Register'!$5:$5</definedName>
    <definedName function="false" hidden="true" localSheetId="0" name="_xlnm._FilterDatabase" vbProcedure="false">'Monitoring Register'!$A$5:$N$30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<sst xmlns="http://schemas.openxmlformats.org/spreadsheetml/2006/main" count="173" uniqueCount="136">
  <si>
    <t xml:space="preserve">QHSE MONITORING AND MEASUREMENT REGISTER</t>
  </si>
  <si>
    <r>
      <rPr>
        <b val="true"/>
        <sz val="9"/>
        <color rgb="FF000000"/>
        <rFont val="Arial"/>
        <family val="0"/>
        <charset val="1"/>
      </rPr>
      <t xml:space="preserve">Document ID: </t>
    </r>
    <r>
      <rPr>
        <sz val="9"/>
        <color rgb="FF000000"/>
        <rFont val="Arial"/>
        <family val="0"/>
        <charset val="1"/>
      </rPr>
      <t xml:space="preserve">MISAFE-IMS-TMP-045-V1.0</t>
    </r>
    <r>
      <rPr>
        <sz val="9"/>
        <color rgb="FF808080"/>
        <rFont val="Arial"/>
        <family val="0"/>
        <charset val="1"/>
      </rPr>
      <t xml:space="preserve">    |    </t>
    </r>
    <r>
      <rPr>
        <b val="true"/>
        <sz val="9"/>
        <color rgb="FF000000"/>
        <rFont val="Arial"/>
        <family val="0"/>
        <charset val="1"/>
      </rPr>
      <t xml:space="preserve">Version: </t>
    </r>
    <r>
      <rPr>
        <sz val="9"/>
        <color rgb="FF000000"/>
        <rFont val="Arial"/>
        <family val="0"/>
        <charset val="1"/>
      </rPr>
      <t xml:space="preserve">1.0</t>
    </r>
    <r>
      <rPr>
        <sz val="9"/>
        <color rgb="FF808080"/>
        <rFont val="Arial"/>
        <family val="0"/>
        <charset val="1"/>
      </rPr>
      <t xml:space="preserve">    |    </t>
    </r>
    <r>
      <rPr>
        <b val="true"/>
        <sz val="9"/>
        <color rgb="FF000000"/>
        <rFont val="Arial"/>
        <family val="0"/>
        <charset val="1"/>
      </rPr>
      <t xml:space="preserve">Issue Date: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Next Review: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Owner: </t>
    </r>
    <r>
      <rPr>
        <sz val="9"/>
        <color rgb="FF000000"/>
        <rFont val="Arial"/>
        <family val="0"/>
        <charset val="1"/>
      </rPr>
      <t xml:space="preserve">[Insert Responsible Position]</t>
    </r>
  </si>
  <si>
    <r>
      <rPr>
        <b val="true"/>
        <sz val="9"/>
        <color rgb="FF000000"/>
        <rFont val="Arial"/>
        <family val="0"/>
        <charset val="1"/>
      </rPr>
      <t xml:space="preserve">Approved By: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ISO References: </t>
    </r>
    <r>
      <rPr>
        <sz val="9"/>
        <color rgb="FF000000"/>
        <rFont val="Arial"/>
        <family val="0"/>
        <charset val="1"/>
      </rPr>
      <t xml:space="preserve">ISO 9001 Cl 7.1.5 &amp; 9.1; ISO 14001 Cl 9.1; ISO 45001 Cl 9.1</t>
    </r>
    <r>
      <rPr>
        <sz val="9"/>
        <color rgb="FF808080"/>
        <rFont val="Arial"/>
        <family val="0"/>
        <charset val="1"/>
      </rPr>
      <t xml:space="preserve">    |    </t>
    </r>
    <r>
      <rPr>
        <b val="true"/>
        <sz val="9"/>
        <color rgb="FF000000"/>
        <rFont val="Arial"/>
        <family val="0"/>
        <charset val="1"/>
      </rPr>
      <t xml:space="preserve">Legal: </t>
    </r>
    <r>
      <rPr>
        <sz val="9"/>
        <color rgb="FF000000"/>
        <rFont val="Arial"/>
        <family val="0"/>
        <charset val="1"/>
      </rPr>
      <t xml:space="preserve">WHS Regulations reg 38</t>
    </r>
  </si>
  <si>
    <t xml:space="preserve">No.</t>
  </si>
  <si>
    <t xml:space="preserve">Monitoring Activity</t>
  </si>
  <si>
    <t xml:space="preserve">QHSE Area</t>
  </si>
  <si>
    <t xml:space="preserve">Standard / Legal Reference</t>
  </si>
  <si>
    <t xml:space="preserve">Method</t>
  </si>
  <si>
    <t xml:space="preserve">Criteria / Target</t>
  </si>
  <si>
    <t xml:space="preserve">Frequency</t>
  </si>
  <si>
    <t xml:space="preserve">Owner</t>
  </si>
  <si>
    <t xml:space="preserve">Last Monitored</t>
  </si>
  <si>
    <t xml:space="preserve">Next Due (auto)</t>
  </si>
  <si>
    <t xml:space="preserve">Days to Due (auto)</t>
  </si>
  <si>
    <t xml:space="preserve">Status (auto)</t>
  </si>
  <si>
    <t xml:space="preserve">Result</t>
  </si>
  <si>
    <t xml:space="preserve">Action / Comments</t>
  </si>
  <si>
    <t xml:space="preserve">Forklift and EWP pre-start inspections</t>
  </si>
  <si>
    <t xml:space="preserve">Safety</t>
  </si>
  <si>
    <t xml:space="preserve">WHS Regs reg 38; ISO 45001 Cl 9.1.1</t>
  </si>
  <si>
    <t xml:space="preserve">Inspection checklist</t>
  </si>
  <si>
    <t xml:space="preserve">100% of pre-starts completed; zero critical defects in service</t>
  </si>
  <si>
    <t xml:space="preserve">Weekly</t>
  </si>
  <si>
    <t xml:space="preserve">Site Supervisor</t>
  </si>
  <si>
    <t xml:space="preserve">Pass</t>
  </si>
  <si>
    <t xml:space="preserve">Defect tags actioned within 24 hours</t>
  </si>
  <si>
    <t xml:space="preserve">Noise survey, production yard</t>
  </si>
  <si>
    <t xml:space="preserve">Health</t>
  </si>
  <si>
    <t xml:space="preserve">WHS Regs Pt 4.1 Noise; AS/NZS 1269</t>
  </si>
  <si>
    <t xml:space="preserve">Direct measurement (sound level meter)</t>
  </si>
  <si>
    <t xml:space="preserve">Below 85 dB(A) LAeq,8h and 140 dB(C) peak</t>
  </si>
  <si>
    <t xml:space="preserve">Annual</t>
  </si>
  <si>
    <t xml:space="preserve">QHSE Manager</t>
  </si>
  <si>
    <t xml:space="preserve">Monitor</t>
  </si>
  <si>
    <t xml:space="preserve">Cutting bay near limit; review hearing protection</t>
  </si>
  <si>
    <t xml:space="preserve">Silica dust air monitoring, cutting area</t>
  </si>
  <si>
    <t xml:space="preserve">WHS Regs reg 49; workplace exposure standard</t>
  </si>
  <si>
    <t xml:space="preserve">Personal air sampling</t>
  </si>
  <si>
    <t xml:space="preserve">At or below the workplace exposure standard</t>
  </si>
  <si>
    <t xml:space="preserve">Six-Monthly</t>
  </si>
  <si>
    <t xml:space="preserve">Repeat sampling by occupational hygienist</t>
  </si>
  <si>
    <t xml:space="preserve">Calibration of slump and temperature gauges</t>
  </si>
  <si>
    <t xml:space="preserve">Quality</t>
  </si>
  <si>
    <t xml:space="preserve">ISO 9001 Cl 7.1.5</t>
  </si>
  <si>
    <t xml:space="preserve">Calibration certificate check</t>
  </si>
  <si>
    <t xml:space="preserve">Current certificate traceable to national standard</t>
  </si>
  <si>
    <t xml:space="preserve">Quality Coordinator</t>
  </si>
  <si>
    <t xml:space="preserve">Send gauges to NATA-accredited lab</t>
  </si>
  <si>
    <t xml:space="preserve">Stormwater discharge pH and turbidity</t>
  </si>
  <si>
    <t xml:space="preserve">Environment</t>
  </si>
  <si>
    <t xml:space="preserve">ISO 14001 Cl 9.1.1; licence conditions</t>
  </si>
  <si>
    <t xml:space="preserve">Sampling and field meter</t>
  </si>
  <si>
    <t xml:space="preserve">Within licence limits (pH and turbidity)</t>
  </si>
  <si>
    <t xml:space="preserve">Monthly</t>
  </si>
  <si>
    <t xml:space="preserve">Log in discharge record</t>
  </si>
  <si>
    <t xml:space="preserve">Test and tag, in-service electrical equipment</t>
  </si>
  <si>
    <t xml:space="preserve">AS/NZS 3760; ISO 45001 Cl 8.1</t>
  </si>
  <si>
    <t xml:space="preserve">Test and tag by competent person</t>
  </si>
  <si>
    <t xml:space="preserve">100% tagged and in date</t>
  </si>
  <si>
    <t xml:space="preserve">Workshop Foreman</t>
  </si>
  <si>
    <t xml:space="preserve">Remove failed items from service</t>
  </si>
  <si>
    <t xml:space="preserve">Customer defect and complaint analysis</t>
  </si>
  <si>
    <t xml:space="preserve">ISO 9001 Cl 9.1.2</t>
  </si>
  <si>
    <t xml:space="preserve">Register review and trend</t>
  </si>
  <si>
    <t xml:space="preserve">Defect rate below 2% of deliveries</t>
  </si>
  <si>
    <t xml:space="preserve">Operations Manager</t>
  </si>
  <si>
    <t xml:space="preserve">Report trends to leadership meeting</t>
  </si>
  <si>
    <t xml:space="preserve">Lifting gear inspection and tag verification</t>
  </si>
  <si>
    <t xml:space="preserve">AS 4991; AS 2550.1</t>
  </si>
  <si>
    <t xml:space="preserve">Visual inspection and tag check</t>
  </si>
  <si>
    <t xml:space="preserve">No damaged or out-of-date gear in use</t>
  </si>
  <si>
    <t xml:space="preserve">Quarterly</t>
  </si>
  <si>
    <t xml:space="preserve">Quarantine any untagged gear</t>
  </si>
  <si>
    <t xml:space="preserve">Hazard reports closed within target</t>
  </si>
  <si>
    <t xml:space="preserve">ISO 45001 Cl 9.1.1; WHS Regs reg 38</t>
  </si>
  <si>
    <t xml:space="preserve">Register review</t>
  </si>
  <si>
    <t xml:space="preserve">90% closed within 14 days</t>
  </si>
  <si>
    <t xml:space="preserve">Fortnightly</t>
  </si>
  <si>
    <t xml:space="preserve">Two reports awaiting parts</t>
  </si>
  <si>
    <t xml:space="preserve">Health monitoring, workers using hazardous chemicals</t>
  </si>
  <si>
    <t xml:space="preserve">WHS Regs Ch 7 health monitoring</t>
  </si>
  <si>
    <t xml:space="preserve">Medical surveillance by registered practitioner</t>
  </si>
  <si>
    <t xml:space="preserve">All exposed workers monitored and results received</t>
  </si>
  <si>
    <t xml:space="preserve">HR Coordinator</t>
  </si>
  <si>
    <t xml:space="preserve">Keep results confidential</t>
  </si>
  <si>
    <t xml:space="preserve">Evaluation of compliance with legal requirements</t>
  </si>
  <si>
    <t xml:space="preserve">ISO 14001 Cl 9.1.2; ISO 45001 Cl 9.1.2</t>
  </si>
  <si>
    <t xml:space="preserve">Compliance review against register</t>
  </si>
  <si>
    <t xml:space="preserve">No unresolved noncompliances</t>
  </si>
  <si>
    <t xml:space="preserve">Report outcome to Management Review</t>
  </si>
  <si>
    <t xml:space="preserve">Copyright © MiSAFE Solutions Pty Ltd.</t>
  </si>
  <si>
    <t xml:space="preserve">MONITORING SUMMARY</t>
  </si>
  <si>
    <r>
      <rPr>
        <b val="true"/>
        <sz val="9"/>
        <color rgb="FF000000"/>
        <rFont val="Arial"/>
        <family val="0"/>
        <charset val="1"/>
      </rPr>
      <t xml:space="preserve">Document ID: </t>
    </r>
    <r>
      <rPr>
        <sz val="9"/>
        <color rgb="FF000000"/>
        <rFont val="Arial"/>
        <family val="0"/>
        <charset val="1"/>
      </rPr>
      <t xml:space="preserve">MISAFE-IMS-TMP-045-V1.0</t>
    </r>
    <r>
      <rPr>
        <sz val="9"/>
        <color rgb="FF808080"/>
        <rFont val="Arial"/>
        <family val="0"/>
        <charset val="1"/>
      </rPr>
      <t xml:space="preserve">    |    </t>
    </r>
    <r>
      <rPr>
        <b val="true"/>
        <sz val="9"/>
        <color rgb="FF000000"/>
        <rFont val="Arial"/>
        <family val="0"/>
        <charset val="1"/>
      </rPr>
      <t xml:space="preserve">Source: </t>
    </r>
    <r>
      <rPr>
        <sz val="9"/>
        <color rgb="FF000000"/>
        <rFont val="Arial"/>
        <family val="0"/>
        <charset val="1"/>
      </rPr>
      <t xml:space="preserve">Monitoring Register (live formulas)</t>
    </r>
  </si>
  <si>
    <t xml:space="preserve">Status</t>
  </si>
  <si>
    <t xml:space="preserve">Count</t>
  </si>
  <si>
    <t xml:space="preserve">% of Scheduled</t>
  </si>
  <si>
    <t xml:space="preserve">Current</t>
  </si>
  <si>
    <t xml:space="preserve">Due Soon</t>
  </si>
  <si>
    <t xml:space="preserve">Overdue</t>
  </si>
  <si>
    <t xml:space="preserve">Total scheduled activities</t>
  </si>
  <si>
    <t xml:space="preserve">Scheduled</t>
  </si>
  <si>
    <t xml:space="preserve">Failed Results</t>
  </si>
  <si>
    <t xml:space="preserve">Total</t>
  </si>
  <si>
    <t xml:space="preserve">Key Measure</t>
  </si>
  <si>
    <t xml:space="preserve">Value</t>
  </si>
  <si>
    <t xml:space="preserve">Monitoring on time (Current + Due Soon)</t>
  </si>
  <si>
    <t xml:space="preserve">Results flagged Fail</t>
  </si>
  <si>
    <t xml:space="preserve">Results flagged Monitor</t>
  </si>
  <si>
    <t xml:space="preserve">INSTRUCTIONS</t>
  </si>
  <si>
    <t xml:space="preserve">Purpose</t>
  </si>
  <si>
    <t xml:space="preserve">List every quality, health, safety and environmental monitoring activity in one register so nothing is missed, every result is evaluated and overdue items are visible. Supports ISO 9001:2015, ISO 14001:2015 and ISO 45001:2018 Clause 9.1 and the review of control measures under regulation 38 of the WHS Regulations.</t>
  </si>
  <si>
    <t xml:space="preserve">Step 1: List the activity</t>
  </si>
  <si>
    <t xml:space="preserve">Describe what is monitored, the QHSE area, the standard or legal reference, the method and the criteria or target. Without criteria a result is only a number.</t>
  </si>
  <si>
    <t xml:space="preserve">Step 2: Set the frequency and owner</t>
  </si>
  <si>
    <t xml:space="preserve">Choose a frequency from the dropdown based on risk, not habit. Assign a position, not a person, as the owner.</t>
  </si>
  <si>
    <t xml:space="preserve">Step 3: Enter the last monitored date</t>
  </si>
  <si>
    <t xml:space="preserve">Type the date (DD/MM/YYYY) the activity was last completed. The Next Due date, Days to Due and Status columns calculate automatically. Do not overwrite the grey formula columns.</t>
  </si>
  <si>
    <t xml:space="preserve">Step 4: Record the result</t>
  </si>
  <si>
    <t xml:space="preserve">Select Pass, Fail, Monitor or N/A. Any Fail needs a corrective action, a risk register review or a management of change entry. Record the action in the comments column.</t>
  </si>
  <si>
    <t xml:space="preserve">Status definitions</t>
  </si>
  <si>
    <t xml:space="preserve">Current: next due date is outside the Due Soon window. Due Soon: due within 14 days (2 days for Daily and Weekly, 5 days for Fortnightly). Overdue: the next due date has passed. Not scheduled items show blank until a frequency and last monitored date are entered.</t>
  </si>
  <si>
    <t xml:space="preserve">Frequency intervals</t>
  </si>
  <si>
    <t xml:space="preserve">Daily 1 day, Weekly 7, Fortnightly 14, Monthly 30, Quarterly 91, Six-Monthly 182, Annual 365. Edit the formula in the Next Due column if your schedule needs different intervals.</t>
  </si>
  <si>
    <t xml:space="preserve">Review cycle</t>
  </si>
  <si>
    <t xml:space="preserve">Review the register fortnightly for Due Soon and Overdue items. Analyse failed results and trends monthly at the leadership meeting. Feed the consolidated results into Management Review under Clause 9.3.</t>
  </si>
  <si>
    <t xml:space="preserve">Integration with your IMS</t>
  </si>
  <si>
    <t xml:space="preserve">Link failed results to your risk and opportunity register, legal and compliance obligations register, corrective action register and objectives. Keep calibration certificates and monitoring records as documented information.</t>
  </si>
  <si>
    <t xml:space="preserve">Sample data</t>
  </si>
  <si>
    <t xml:space="preserve">The example rows use placeholder content for an Australian precast concrete manufacturer. Replace them with your own activities, owners and dates. Individual worker health monitoring records must be kept confidential.</t>
  </si>
  <si>
    <t xml:space="preserve">DISCLAIMER &amp; COPYRIGHT</t>
  </si>
  <si>
    <t xml:space="preserve">Copyright</t>
  </si>
  <si>
    <t xml:space="preserve">© MiSAFE Solutions Pty Ltd | ABN 12 602 392 343 | Sunshine Coast QLD 4560 | contact@misafesolutions.com.au. All rights reserved.</t>
  </si>
  <si>
    <t xml:space="preserve">Disclaimer</t>
  </si>
  <si>
    <t xml:space="preserve">This template is provided by MiSAFE Solutions Pty Ltd as a general-purpose tool to assist Australian businesses with their Quality, Health, Safety and Environmental (QHSE) management activities. It is provided on an "as is" basis without warranty of any kind, express or implied. MiSAFE Solutions does not accept any liability for any direct, indirect, incidental, consequential or other loss or damage arising from the use of, or reliance on, this template.</t>
  </si>
  <si>
    <t xml:space="preserve">Users are responsible for ensuring the template suits their specific business context, operational risk profile, and applicable legal, regulatory and contractual obligations. The template does not constitute legal, financial or specific safety advice.</t>
  </si>
  <si>
    <t xml:space="preserve">For tailored advice, implementation support or to adapt this template to your business, contact MiSAFE Solutions at contact@misafesolutions.com.au or book a free 45-minute consultation at https://calendly.com/misafe/45-min-consultation-meeting.</t>
  </si>
</sst>
</file>

<file path=xl/styles.xml><?xml version="1.0" encoding="utf-8"?>
<styleSheet xmlns="http://schemas.openxmlformats.org/spreadsheetml/2006/main">
  <numFmts count="5">
    <numFmt numFmtId="164" formatCode="General"/>
    <numFmt numFmtId="165" formatCode="dd/mm/yyyy"/>
    <numFmt numFmtId="166" formatCode="0"/>
    <numFmt numFmtId="167" formatCode="General"/>
    <numFmt numFmtId="168" formatCode="0%"/>
  </numFmts>
  <fonts count="13">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b val="true"/>
      <sz val="9"/>
      <color rgb="FF000000"/>
      <name val="Arial"/>
      <family val="0"/>
      <charset val="1"/>
    </font>
    <font>
      <sz val="9"/>
      <color rgb="FF000000"/>
      <name val="Arial"/>
      <family val="0"/>
      <charset val="1"/>
    </font>
    <font>
      <sz val="9"/>
      <color rgb="FF808080"/>
      <name val="Arial"/>
      <family val="0"/>
      <charset val="1"/>
    </font>
    <font>
      <b val="true"/>
      <sz val="10"/>
      <color rgb="FFFFFFFF"/>
      <name val="Arial"/>
      <family val="0"/>
      <charset val="1"/>
    </font>
    <font>
      <i val="true"/>
      <sz val="8"/>
      <color rgb="FF808080"/>
      <name val="Arial"/>
      <family val="0"/>
      <charset val="1"/>
    </font>
    <font>
      <b val="true"/>
      <sz val="9"/>
      <color rgb="FFFFFFFF"/>
      <name val="Arial"/>
      <family val="0"/>
      <charset val="1"/>
    </font>
    <font>
      <b val="true"/>
      <sz val="11"/>
      <color rgb="FF42515A"/>
      <name val="Arial"/>
      <family val="0"/>
      <charset val="1"/>
    </font>
    <font>
      <i val="true"/>
      <sz val="8"/>
      <color rgb="FF595959"/>
      <name val="Arial"/>
      <family val="0"/>
      <charset val="1"/>
    </font>
  </fonts>
  <fills count="5">
    <fill>
      <patternFill patternType="none"/>
    </fill>
    <fill>
      <patternFill patternType="gray125"/>
    </fill>
    <fill>
      <patternFill patternType="solid">
        <fgColor rgb="FF42515A"/>
        <bgColor rgb="FF595959"/>
      </patternFill>
    </fill>
    <fill>
      <patternFill patternType="solid">
        <fgColor rgb="FFF2F2F2"/>
        <bgColor rgb="FFFFFFFF"/>
      </patternFill>
    </fill>
    <fill>
      <patternFill patternType="solid">
        <fgColor rgb="FFF7941E"/>
        <bgColor rgb="FFFF8080"/>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1"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center" vertical="top" textRotation="0" wrapText="true" indent="0" shrinkToFit="false"/>
      <protection locked="true" hidden="false"/>
    </xf>
    <xf numFmtId="166" fontId="6" fillId="0" borderId="1" xfId="0" applyFont="true" applyBorder="true" applyAlignment="true" applyProtection="false">
      <alignment horizontal="center" vertical="top" textRotation="0" wrapText="true" indent="0" shrinkToFit="false"/>
      <protection locked="true" hidden="false"/>
    </xf>
    <xf numFmtId="164" fontId="6" fillId="3" borderId="1" xfId="0" applyFont="true" applyBorder="true" applyAlignment="true" applyProtection="false">
      <alignment horizontal="center"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center" vertical="top" textRotation="0" wrapText="true" indent="0" shrinkToFit="false"/>
      <protection locked="true" hidden="false"/>
    </xf>
    <xf numFmtId="166" fontId="6" fillId="3" borderId="1" xfId="0" applyFont="true" applyBorder="true" applyAlignment="true" applyProtection="false">
      <alignment horizontal="center" vertical="top" textRotation="0" wrapText="true" indent="0" shrinkToFit="false"/>
      <protection locked="true" hidden="false"/>
    </xf>
    <xf numFmtId="164" fontId="9" fillId="0" borderId="0" xfId="0" applyFont="true" applyBorder="true" applyAlignment="true" applyProtection="false">
      <alignment horizontal="right" vertical="center" textRotation="0" wrapText="false" indent="1"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7" fontId="6" fillId="0" borderId="1" xfId="0" applyFont="true" applyBorder="true" applyAlignment="true" applyProtection="false">
      <alignment horizontal="center" vertical="center" textRotation="0" wrapText="false" indent="0" shrinkToFit="false"/>
      <protection locked="true" hidden="false"/>
    </xf>
    <xf numFmtId="168" fontId="6" fillId="0" borderId="1" xfId="0" applyFont="true" applyBorder="true" applyAlignment="true" applyProtection="false">
      <alignment horizontal="center" vertical="center" textRotation="0" wrapText="false" indent="0" shrinkToFit="false"/>
      <protection locked="true" hidden="false"/>
    </xf>
    <xf numFmtId="167" fontId="5" fillId="0" borderId="1" xfId="0" applyFont="true" applyBorder="true" applyAlignment="true" applyProtection="false">
      <alignment horizontal="center" vertical="center" textRotation="0" wrapText="false" indent="0" shrinkToFit="false"/>
      <protection locked="true" hidden="false"/>
    </xf>
    <xf numFmtId="168" fontId="5"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left" vertical="center" textRotation="0" wrapText="false" indent="0" shrinkToFit="false"/>
      <protection locked="true" hidden="false"/>
    </xf>
    <xf numFmtId="164" fontId="10" fillId="2" borderId="1" xfId="0" applyFont="true" applyBorder="true" applyAlignment="true" applyProtection="false">
      <alignment horizontal="general" vertical="top" textRotation="0" wrapText="tru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ill>
        <patternFill patternType="solid">
          <fgColor rgb="FF42515A"/>
          <bgColor rgb="FF000000"/>
        </patternFill>
      </fill>
    </dxf>
    <dxf>
      <fill>
        <patternFill patternType="solid">
          <fgColor rgb="FFF2F2F2"/>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C00000"/>
          <bgColor rgb="FF000000"/>
        </patternFill>
      </fill>
    </dxf>
    <dxf>
      <fill>
        <patternFill patternType="solid">
          <fgColor rgb="FFC6E0B4"/>
          <bgColor rgb="FF000000"/>
        </patternFill>
      </fill>
    </dxf>
    <dxf>
      <fill>
        <patternFill patternType="solid">
          <fgColor rgb="FFF7941E"/>
          <bgColor rgb="FF000000"/>
        </patternFill>
      </fill>
    </dxf>
    <dxf>
      <fill>
        <patternFill patternType="solid">
          <fgColor rgb="FFFFE699"/>
          <bgColor rgb="FF000000"/>
        </patternFill>
      </fill>
    </dxf>
    <dxf>
      <font>
        <name val="Arial"/>
        <charset val="1"/>
        <family val="0"/>
        <b val="1"/>
        <color rgb="FF000000"/>
      </font>
      <fill>
        <patternFill>
          <bgColor rgb="FFF7941E"/>
        </patternFill>
      </fill>
    </dxf>
    <dxf>
      <font>
        <name val="Arial"/>
        <charset val="1"/>
        <family val="0"/>
        <b val="1"/>
        <color rgb="FF000000"/>
      </font>
      <fill>
        <patternFill>
          <bgColor rgb="FFFFE699"/>
        </patternFill>
      </fill>
    </dxf>
    <dxf>
      <font>
        <name val="Arial"/>
        <charset val="1"/>
        <family val="0"/>
        <b val="1"/>
        <color rgb="FF000000"/>
      </font>
      <fill>
        <patternFill>
          <bgColor rgb="FFC6E0B4"/>
        </patternFill>
      </fill>
    </dxf>
    <dxf>
      <font>
        <name val="Arial"/>
        <charset val="1"/>
        <family val="0"/>
        <b val="1"/>
        <color rgb="FFC00000"/>
      </font>
    </dxf>
    <dxf>
      <fill>
        <patternFill>
          <bgColor rgb="FFF7941E"/>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FF99CC"/>
      <rgbColor rgb="FFCC99FF"/>
      <rgbColor rgb="FFFFCC99"/>
      <rgbColor rgb="FF3366FF"/>
      <rgbColor rgb="FF33CCCC"/>
      <rgbColor rgb="FF99CC00"/>
      <rgbColor rgb="FFFFCC00"/>
      <rgbColor rgb="FFF7941E"/>
      <rgbColor rgb="FFFF6600"/>
      <rgbColor rgb="FF595959"/>
      <rgbColor rgb="FF969696"/>
      <rgbColor rgb="FF003366"/>
      <rgbColor rgb="FF339966"/>
      <rgbColor rgb="FF003300"/>
      <rgbColor rgb="FF333300"/>
      <rgbColor rgb="FF993300"/>
      <rgbColor rgb="FF993366"/>
      <rgbColor rgb="FF333399"/>
      <rgbColor rgb="FF4251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1609200</xdr:colOff>
      <xdr:row>0</xdr:row>
      <xdr:rowOff>571320</xdr:rowOff>
    </xdr:to>
    <xdr:pic>
      <xdr:nvPicPr>
        <xdr:cNvPr id="0" name="Image 1" descr="Picture"/>
        <xdr:cNvPicPr/>
      </xdr:nvPicPr>
      <xdr:blipFill>
        <a:blip r:embed="rId1"/>
        <a:stretch/>
      </xdr:blipFill>
      <xdr:spPr>
        <a:xfrm>
          <a:off x="0" y="0"/>
          <a:ext cx="1961640" cy="571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1961640</xdr:colOff>
      <xdr:row>0</xdr:row>
      <xdr:rowOff>571320</xdr:rowOff>
    </xdr:to>
    <xdr:pic>
      <xdr:nvPicPr>
        <xdr:cNvPr id="1" name="Image 1" descr="Picture"/>
        <xdr:cNvPicPr/>
      </xdr:nvPicPr>
      <xdr:blipFill>
        <a:blip r:embed="rId1"/>
        <a:stretch/>
      </xdr:blipFill>
      <xdr:spPr>
        <a:xfrm>
          <a:off x="0" y="0"/>
          <a:ext cx="1961640" cy="5713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1961640</xdr:colOff>
      <xdr:row>0</xdr:row>
      <xdr:rowOff>571320</xdr:rowOff>
    </xdr:to>
    <xdr:pic>
      <xdr:nvPicPr>
        <xdr:cNvPr id="2" name="Image 1" descr="Picture"/>
        <xdr:cNvPicPr/>
      </xdr:nvPicPr>
      <xdr:blipFill>
        <a:blip r:embed="rId1"/>
        <a:stretch/>
      </xdr:blipFill>
      <xdr:spPr>
        <a:xfrm>
          <a:off x="0" y="0"/>
          <a:ext cx="1961640" cy="5713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632160</xdr:colOff>
      <xdr:row>0</xdr:row>
      <xdr:rowOff>266400</xdr:rowOff>
    </xdr:to>
    <xdr:pic>
      <xdr:nvPicPr>
        <xdr:cNvPr id="3" name="Image 1" descr="Picture"/>
        <xdr:cNvPicPr/>
      </xdr:nvPicPr>
      <xdr:blipFill>
        <a:blip r:embed="rId1"/>
        <a:stretch/>
      </xdr:blipFill>
      <xdr:spPr>
        <a:xfrm>
          <a:off x="0" y="0"/>
          <a:ext cx="914040" cy="2664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12"/>
    <col collapsed="false" customWidth="true" hidden="false" outlineLevel="0" max="4" min="4" style="0" width="26"/>
    <col collapsed="false" customWidth="true" hidden="false" outlineLevel="0" max="5" min="5" style="0" width="18"/>
    <col collapsed="false" customWidth="true" hidden="false" outlineLevel="0" max="6" min="6" style="0" width="30"/>
    <col collapsed="false" customWidth="true" hidden="false" outlineLevel="0" max="7" min="7" style="0" width="13"/>
    <col collapsed="false" customWidth="true" hidden="false" outlineLevel="0" max="8" min="8" style="0" width="20"/>
    <col collapsed="false" customWidth="true" hidden="false" outlineLevel="0" max="10" min="9" style="0" width="13"/>
    <col collapsed="false" customWidth="true" hidden="false" outlineLevel="0" max="11" min="11" style="0" width="11"/>
    <col collapsed="false" customWidth="true" hidden="false" outlineLevel="0" max="12" min="12" style="0" width="13"/>
    <col collapsed="false" customWidth="true" hidden="false" outlineLevel="0" max="13" min="13" style="0" width="11"/>
    <col collapsed="false" customWidth="true" hidden="false" outlineLevel="0" max="14" min="14" style="0" width="34"/>
  </cols>
  <sheetData>
    <row r="1" customFormat="false" ht="49.5" hidden="false" customHeight="true" outlineLevel="0" collapsed="false">
      <c r="A1" s="1" t="s">
        <v>0</v>
      </c>
      <c r="B1" s="1"/>
      <c r="C1" s="1"/>
      <c r="D1" s="1"/>
      <c r="E1" s="1"/>
      <c r="F1" s="1"/>
      <c r="G1" s="1"/>
      <c r="H1" s="1"/>
      <c r="I1" s="1"/>
      <c r="J1" s="1"/>
      <c r="K1" s="1"/>
      <c r="L1" s="1"/>
      <c r="M1" s="1"/>
      <c r="N1" s="1"/>
    </row>
    <row r="2" customFormat="false" ht="18" hidden="false" customHeight="true" outlineLevel="0" collapsed="false">
      <c r="A2" s="2" t="s">
        <v>1</v>
      </c>
      <c r="B2" s="2"/>
      <c r="C2" s="2"/>
      <c r="D2" s="2"/>
      <c r="E2" s="2"/>
      <c r="F2" s="2"/>
      <c r="G2" s="2"/>
      <c r="H2" s="2"/>
      <c r="I2" s="2"/>
      <c r="J2" s="2"/>
      <c r="K2" s="2"/>
      <c r="L2" s="2"/>
      <c r="M2" s="2"/>
      <c r="N2" s="2"/>
    </row>
    <row r="3" customFormat="false" ht="18" hidden="false" customHeight="true" outlineLevel="0" collapsed="false">
      <c r="A3" s="2" t="s">
        <v>2</v>
      </c>
      <c r="B3" s="2"/>
      <c r="C3" s="2"/>
      <c r="D3" s="2"/>
      <c r="E3" s="2"/>
      <c r="F3" s="2"/>
      <c r="G3" s="2"/>
      <c r="H3" s="2"/>
      <c r="I3" s="2"/>
      <c r="J3" s="2"/>
      <c r="K3" s="2"/>
      <c r="L3" s="2"/>
      <c r="M3" s="2"/>
      <c r="N3" s="2"/>
    </row>
    <row r="4" customFormat="false" ht="6" hidden="false" customHeight="true" outlineLevel="0" collapsed="false"/>
    <row r="5" customFormat="false" ht="36" hidden="false" customHeight="true" outlineLevel="0" collapsed="false">
      <c r="A5" s="3" t="s">
        <v>3</v>
      </c>
      <c r="B5" s="3" t="s">
        <v>4</v>
      </c>
      <c r="C5" s="3" t="s">
        <v>5</v>
      </c>
      <c r="D5" s="3" t="s">
        <v>6</v>
      </c>
      <c r="E5" s="3" t="s">
        <v>7</v>
      </c>
      <c r="F5" s="3" t="s">
        <v>8</v>
      </c>
      <c r="G5" s="3" t="s">
        <v>9</v>
      </c>
      <c r="H5" s="3" t="s">
        <v>10</v>
      </c>
      <c r="I5" s="3" t="s">
        <v>11</v>
      </c>
      <c r="J5" s="3" t="s">
        <v>12</v>
      </c>
      <c r="K5" s="3" t="s">
        <v>13</v>
      </c>
      <c r="L5" s="3" t="s">
        <v>14</v>
      </c>
      <c r="M5" s="3" t="s">
        <v>15</v>
      </c>
      <c r="N5" s="3" t="s">
        <v>16</v>
      </c>
    </row>
    <row r="6" customFormat="false" ht="39.75" hidden="false" customHeight="true" outlineLevel="0" collapsed="false">
      <c r="A6" s="4" t="n">
        <v>1</v>
      </c>
      <c r="B6" s="5" t="s">
        <v>17</v>
      </c>
      <c r="C6" s="5" t="s">
        <v>18</v>
      </c>
      <c r="D6" s="5" t="s">
        <v>19</v>
      </c>
      <c r="E6" s="5" t="s">
        <v>20</v>
      </c>
      <c r="F6" s="5" t="s">
        <v>21</v>
      </c>
      <c r="G6" s="4" t="s">
        <v>22</v>
      </c>
      <c r="H6" s="5" t="s">
        <v>23</v>
      </c>
      <c r="I6" s="6" t="n">
        <v>46302</v>
      </c>
      <c r="J6" s="6" t="n">
        <f aca="false">IF(OR(I6="",G6=""),"",I6+IF(G6="Daily",1,IF(G6="Weekly",7,IF(G6="Fortnightly",14,IF(G6="Monthly",30,IF(G6="Quarterly",91,IF(G6="Six-Monthly",182,IF(G6="Annual",365,0))))))))</f>
        <v>46309</v>
      </c>
      <c r="K6" s="7" t="n">
        <f aca="true">IF(J6="","",J6-TODAY())</f>
        <v>1</v>
      </c>
      <c r="L6" s="4" t="str">
        <f aca="true">IF(J6="","",IF(J6&lt;TODAY(),"Overdue",IF(J6-TODAY()&lt;=IF(OR(G6="Daily",G6="Weekly"),2,IF(G6="Fortnightly",5,14)),"Due Soon","Current")))</f>
        <v>Due Soon</v>
      </c>
      <c r="M6" s="4" t="s">
        <v>24</v>
      </c>
      <c r="N6" s="5" t="s">
        <v>25</v>
      </c>
    </row>
    <row r="7" customFormat="false" ht="39.75" hidden="false" customHeight="true" outlineLevel="0" collapsed="false">
      <c r="A7" s="8" t="n">
        <v>2</v>
      </c>
      <c r="B7" s="9" t="s">
        <v>26</v>
      </c>
      <c r="C7" s="9" t="s">
        <v>27</v>
      </c>
      <c r="D7" s="9" t="s">
        <v>28</v>
      </c>
      <c r="E7" s="9" t="s">
        <v>29</v>
      </c>
      <c r="F7" s="9" t="s">
        <v>30</v>
      </c>
      <c r="G7" s="8" t="s">
        <v>31</v>
      </c>
      <c r="H7" s="9" t="s">
        <v>32</v>
      </c>
      <c r="I7" s="10" t="n">
        <v>46096</v>
      </c>
      <c r="J7" s="10" t="n">
        <f aca="false">IF(OR(I7="",G7=""),"",I7+IF(G7="Daily",1,IF(G7="Weekly",7,IF(G7="Fortnightly",14,IF(G7="Monthly",30,IF(G7="Quarterly",91,IF(G7="Six-Monthly",182,IF(G7="Annual",365,0))))))))</f>
        <v>46461</v>
      </c>
      <c r="K7" s="11" t="n">
        <f aca="true">IF(J7="","",J7-TODAY())</f>
        <v>153</v>
      </c>
      <c r="L7" s="8" t="str">
        <f aca="true">IF(J7="","",IF(J7&lt;TODAY(),"Overdue",IF(J7-TODAY()&lt;=IF(OR(G7="Daily",G7="Weekly"),2,IF(G7="Fortnightly",5,14)),"Due Soon","Current")))</f>
        <v>Current</v>
      </c>
      <c r="M7" s="8" t="s">
        <v>33</v>
      </c>
      <c r="N7" s="9" t="s">
        <v>34</v>
      </c>
    </row>
    <row r="8" customFormat="false" ht="39.75" hidden="false" customHeight="true" outlineLevel="0" collapsed="false">
      <c r="A8" s="4" t="n">
        <v>3</v>
      </c>
      <c r="B8" s="5" t="s">
        <v>35</v>
      </c>
      <c r="C8" s="5" t="s">
        <v>27</v>
      </c>
      <c r="D8" s="5" t="s">
        <v>36</v>
      </c>
      <c r="E8" s="5" t="s">
        <v>37</v>
      </c>
      <c r="F8" s="5" t="s">
        <v>38</v>
      </c>
      <c r="G8" s="4" t="s">
        <v>39</v>
      </c>
      <c r="H8" s="5" t="s">
        <v>32</v>
      </c>
      <c r="I8" s="6" t="n">
        <v>46122</v>
      </c>
      <c r="J8" s="6" t="n">
        <f aca="false">IF(OR(I8="",G8=""),"",I8+IF(G8="Daily",1,IF(G8="Weekly",7,IF(G8="Fortnightly",14,IF(G8="Monthly",30,IF(G8="Quarterly",91,IF(G8="Six-Monthly",182,IF(G8="Annual",365,0))))))))</f>
        <v>46304</v>
      </c>
      <c r="K8" s="7" t="n">
        <f aca="true">IF(J8="","",J8-TODAY())</f>
        <v>-4</v>
      </c>
      <c r="L8" s="4" t="str">
        <f aca="true">IF(J8="","",IF(J8&lt;TODAY(),"Overdue",IF(J8-TODAY()&lt;=IF(OR(G8="Daily",G8="Weekly"),2,IF(G8="Fortnightly",5,14)),"Due Soon","Current")))</f>
        <v>Overdue</v>
      </c>
      <c r="M8" s="4" t="s">
        <v>24</v>
      </c>
      <c r="N8" s="5" t="s">
        <v>40</v>
      </c>
    </row>
    <row r="9" customFormat="false" ht="39.75" hidden="false" customHeight="true" outlineLevel="0" collapsed="false">
      <c r="A9" s="8" t="n">
        <v>4</v>
      </c>
      <c r="B9" s="9" t="s">
        <v>41</v>
      </c>
      <c r="C9" s="9" t="s">
        <v>42</v>
      </c>
      <c r="D9" s="9" t="s">
        <v>43</v>
      </c>
      <c r="E9" s="9" t="s">
        <v>44</v>
      </c>
      <c r="F9" s="9" t="s">
        <v>45</v>
      </c>
      <c r="G9" s="8" t="s">
        <v>31</v>
      </c>
      <c r="H9" s="9" t="s">
        <v>46</v>
      </c>
      <c r="I9" s="10" t="n">
        <v>45950</v>
      </c>
      <c r="J9" s="10" t="n">
        <f aca="false">IF(OR(I9="",G9=""),"",I9+IF(G9="Daily",1,IF(G9="Weekly",7,IF(G9="Fortnightly",14,IF(G9="Monthly",30,IF(G9="Quarterly",91,IF(G9="Six-Monthly",182,IF(G9="Annual",365,0))))))))</f>
        <v>46315</v>
      </c>
      <c r="K9" s="11" t="n">
        <f aca="true">IF(J9="","",J9-TODAY())</f>
        <v>7</v>
      </c>
      <c r="L9" s="8" t="str">
        <f aca="true">IF(J9="","",IF(J9&lt;TODAY(),"Overdue",IF(J9-TODAY()&lt;=IF(OR(G9="Daily",G9="Weekly"),2,IF(G9="Fortnightly",5,14)),"Due Soon","Current")))</f>
        <v>Due Soon</v>
      </c>
      <c r="M9" s="8" t="s">
        <v>24</v>
      </c>
      <c r="N9" s="9" t="s">
        <v>47</v>
      </c>
    </row>
    <row r="10" customFormat="false" ht="39.75" hidden="false" customHeight="true" outlineLevel="0" collapsed="false">
      <c r="A10" s="4" t="n">
        <v>5</v>
      </c>
      <c r="B10" s="5" t="s">
        <v>48</v>
      </c>
      <c r="C10" s="5" t="s">
        <v>49</v>
      </c>
      <c r="D10" s="5" t="s">
        <v>50</v>
      </c>
      <c r="E10" s="5" t="s">
        <v>51</v>
      </c>
      <c r="F10" s="5" t="s">
        <v>52</v>
      </c>
      <c r="G10" s="4" t="s">
        <v>53</v>
      </c>
      <c r="H10" s="5" t="s">
        <v>23</v>
      </c>
      <c r="I10" s="6" t="n">
        <v>46295</v>
      </c>
      <c r="J10" s="6" t="n">
        <f aca="false">IF(OR(I10="",G10=""),"",I10+IF(G10="Daily",1,IF(G10="Weekly",7,IF(G10="Fortnightly",14,IF(G10="Monthly",30,IF(G10="Quarterly",91,IF(G10="Six-Monthly",182,IF(G10="Annual",365,0))))))))</f>
        <v>46325</v>
      </c>
      <c r="K10" s="7" t="n">
        <f aca="true">IF(J10="","",J10-TODAY())</f>
        <v>17</v>
      </c>
      <c r="L10" s="4" t="str">
        <f aca="true">IF(J10="","",IF(J10&lt;TODAY(),"Overdue",IF(J10-TODAY()&lt;=IF(OR(G10="Daily",G10="Weekly"),2,IF(G10="Fortnightly",5,14)),"Due Soon","Current")))</f>
        <v>Current</v>
      </c>
      <c r="M10" s="4" t="s">
        <v>24</v>
      </c>
      <c r="N10" s="5" t="s">
        <v>54</v>
      </c>
    </row>
    <row r="11" customFormat="false" ht="39.75" hidden="false" customHeight="true" outlineLevel="0" collapsed="false">
      <c r="A11" s="8" t="n">
        <v>6</v>
      </c>
      <c r="B11" s="9" t="s">
        <v>55</v>
      </c>
      <c r="C11" s="9" t="s">
        <v>18</v>
      </c>
      <c r="D11" s="9" t="s">
        <v>56</v>
      </c>
      <c r="E11" s="9" t="s">
        <v>57</v>
      </c>
      <c r="F11" s="9" t="s">
        <v>58</v>
      </c>
      <c r="G11" s="8" t="s">
        <v>39</v>
      </c>
      <c r="H11" s="9" t="s">
        <v>59</v>
      </c>
      <c r="I11" s="10" t="n">
        <v>46267</v>
      </c>
      <c r="J11" s="10" t="n">
        <f aca="false">IF(OR(I11="",G11=""),"",I11+IF(G11="Daily",1,IF(G11="Weekly",7,IF(G11="Fortnightly",14,IF(G11="Monthly",30,IF(G11="Quarterly",91,IF(G11="Six-Monthly",182,IF(G11="Annual",365,0))))))))</f>
        <v>46449</v>
      </c>
      <c r="K11" s="11" t="n">
        <f aca="true">IF(J11="","",J11-TODAY())</f>
        <v>141</v>
      </c>
      <c r="L11" s="8" t="str">
        <f aca="true">IF(J11="","",IF(J11&lt;TODAY(),"Overdue",IF(J11-TODAY()&lt;=IF(OR(G11="Daily",G11="Weekly"),2,IF(G11="Fortnightly",5,14)),"Due Soon","Current")))</f>
        <v>Current</v>
      </c>
      <c r="M11" s="8" t="s">
        <v>24</v>
      </c>
      <c r="N11" s="9" t="s">
        <v>60</v>
      </c>
    </row>
    <row r="12" customFormat="false" ht="39.75" hidden="false" customHeight="true" outlineLevel="0" collapsed="false">
      <c r="A12" s="4" t="n">
        <v>7</v>
      </c>
      <c r="B12" s="5" t="s">
        <v>61</v>
      </c>
      <c r="C12" s="5" t="s">
        <v>42</v>
      </c>
      <c r="D12" s="5" t="s">
        <v>62</v>
      </c>
      <c r="E12" s="5" t="s">
        <v>63</v>
      </c>
      <c r="F12" s="5" t="s">
        <v>64</v>
      </c>
      <c r="G12" s="4" t="s">
        <v>53</v>
      </c>
      <c r="H12" s="5" t="s">
        <v>65</v>
      </c>
      <c r="I12" s="6" t="n">
        <v>46297</v>
      </c>
      <c r="J12" s="6" t="n">
        <f aca="false">IF(OR(I12="",G12=""),"",I12+IF(G12="Daily",1,IF(G12="Weekly",7,IF(G12="Fortnightly",14,IF(G12="Monthly",30,IF(G12="Quarterly",91,IF(G12="Six-Monthly",182,IF(G12="Annual",365,0))))))))</f>
        <v>46327</v>
      </c>
      <c r="K12" s="7" t="n">
        <f aca="true">IF(J12="","",J12-TODAY())</f>
        <v>19</v>
      </c>
      <c r="L12" s="4" t="str">
        <f aca="true">IF(J12="","",IF(J12&lt;TODAY(),"Overdue",IF(J12-TODAY()&lt;=IF(OR(G12="Daily",G12="Weekly"),2,IF(G12="Fortnightly",5,14)),"Due Soon","Current")))</f>
        <v>Current</v>
      </c>
      <c r="M12" s="4" t="s">
        <v>24</v>
      </c>
      <c r="N12" s="5" t="s">
        <v>66</v>
      </c>
    </row>
    <row r="13" customFormat="false" ht="39.75" hidden="false" customHeight="true" outlineLevel="0" collapsed="false">
      <c r="A13" s="8" t="n">
        <v>8</v>
      </c>
      <c r="B13" s="9" t="s">
        <v>67</v>
      </c>
      <c r="C13" s="9" t="s">
        <v>18</v>
      </c>
      <c r="D13" s="9" t="s">
        <v>68</v>
      </c>
      <c r="E13" s="9" t="s">
        <v>69</v>
      </c>
      <c r="F13" s="9" t="s">
        <v>70</v>
      </c>
      <c r="G13" s="8" t="s">
        <v>71</v>
      </c>
      <c r="H13" s="9" t="s">
        <v>23</v>
      </c>
      <c r="I13" s="10" t="n">
        <v>46208</v>
      </c>
      <c r="J13" s="10" t="n">
        <f aca="false">IF(OR(I13="",G13=""),"",I13+IF(G13="Daily",1,IF(G13="Weekly",7,IF(G13="Fortnightly",14,IF(G13="Monthly",30,IF(G13="Quarterly",91,IF(G13="Six-Monthly",182,IF(G13="Annual",365,0))))))))</f>
        <v>46299</v>
      </c>
      <c r="K13" s="11" t="n">
        <f aca="true">IF(J13="","",J13-TODAY())</f>
        <v>-9</v>
      </c>
      <c r="L13" s="8" t="str">
        <f aca="true">IF(J13="","",IF(J13&lt;TODAY(),"Overdue",IF(J13-TODAY()&lt;=IF(OR(G13="Daily",G13="Weekly"),2,IF(G13="Fortnightly",5,14)),"Due Soon","Current")))</f>
        <v>Overdue</v>
      </c>
      <c r="M13" s="8" t="s">
        <v>24</v>
      </c>
      <c r="N13" s="9" t="s">
        <v>72</v>
      </c>
    </row>
    <row r="14" customFormat="false" ht="39.75" hidden="false" customHeight="true" outlineLevel="0" collapsed="false">
      <c r="A14" s="4" t="n">
        <v>9</v>
      </c>
      <c r="B14" s="5" t="s">
        <v>73</v>
      </c>
      <c r="C14" s="5" t="s">
        <v>18</v>
      </c>
      <c r="D14" s="5" t="s">
        <v>74</v>
      </c>
      <c r="E14" s="5" t="s">
        <v>75</v>
      </c>
      <c r="F14" s="5" t="s">
        <v>76</v>
      </c>
      <c r="G14" s="4" t="s">
        <v>77</v>
      </c>
      <c r="H14" s="5" t="s">
        <v>32</v>
      </c>
      <c r="I14" s="6" t="n">
        <v>46301</v>
      </c>
      <c r="J14" s="6" t="n">
        <f aca="false">IF(OR(I14="",G14=""),"",I14+IF(G14="Daily",1,IF(G14="Weekly",7,IF(G14="Fortnightly",14,IF(G14="Monthly",30,IF(G14="Quarterly",91,IF(G14="Six-Monthly",182,IF(G14="Annual",365,0))))))))</f>
        <v>46315</v>
      </c>
      <c r="K14" s="7" t="n">
        <f aca="true">IF(J14="","",J14-TODAY())</f>
        <v>7</v>
      </c>
      <c r="L14" s="4" t="str">
        <f aca="true">IF(J14="","",IF(J14&lt;TODAY(),"Overdue",IF(J14-TODAY()&lt;=IF(OR(G14="Daily",G14="Weekly"),2,IF(G14="Fortnightly",5,14)),"Due Soon","Current")))</f>
        <v>Current</v>
      </c>
      <c r="M14" s="4" t="s">
        <v>33</v>
      </c>
      <c r="N14" s="5" t="s">
        <v>78</v>
      </c>
    </row>
    <row r="15" customFormat="false" ht="39.75" hidden="false" customHeight="true" outlineLevel="0" collapsed="false">
      <c r="A15" s="8" t="n">
        <v>10</v>
      </c>
      <c r="B15" s="9" t="s">
        <v>79</v>
      </c>
      <c r="C15" s="9" t="s">
        <v>27</v>
      </c>
      <c r="D15" s="9" t="s">
        <v>80</v>
      </c>
      <c r="E15" s="9" t="s">
        <v>81</v>
      </c>
      <c r="F15" s="9" t="s">
        <v>82</v>
      </c>
      <c r="G15" s="8" t="s">
        <v>31</v>
      </c>
      <c r="H15" s="9" t="s">
        <v>83</v>
      </c>
      <c r="I15" s="10" t="n">
        <v>46246</v>
      </c>
      <c r="J15" s="10" t="n">
        <f aca="false">IF(OR(I15="",G15=""),"",I15+IF(G15="Daily",1,IF(G15="Weekly",7,IF(G15="Fortnightly",14,IF(G15="Monthly",30,IF(G15="Quarterly",91,IF(G15="Six-Monthly",182,IF(G15="Annual",365,0))))))))</f>
        <v>46611</v>
      </c>
      <c r="K15" s="11" t="n">
        <f aca="true">IF(J15="","",J15-TODAY())</f>
        <v>303</v>
      </c>
      <c r="L15" s="8" t="str">
        <f aca="true">IF(J15="","",IF(J15&lt;TODAY(),"Overdue",IF(J15-TODAY()&lt;=IF(OR(G15="Daily",G15="Weekly"),2,IF(G15="Fortnightly",5,14)),"Due Soon","Current")))</f>
        <v>Current</v>
      </c>
      <c r="M15" s="8" t="s">
        <v>24</v>
      </c>
      <c r="N15" s="9" t="s">
        <v>84</v>
      </c>
    </row>
    <row r="16" customFormat="false" ht="39.75" hidden="false" customHeight="true" outlineLevel="0" collapsed="false">
      <c r="A16" s="4" t="n">
        <v>11</v>
      </c>
      <c r="B16" s="5" t="s">
        <v>85</v>
      </c>
      <c r="C16" s="5" t="s">
        <v>42</v>
      </c>
      <c r="D16" s="5" t="s">
        <v>86</v>
      </c>
      <c r="E16" s="5" t="s">
        <v>87</v>
      </c>
      <c r="F16" s="5" t="s">
        <v>88</v>
      </c>
      <c r="G16" s="4" t="s">
        <v>31</v>
      </c>
      <c r="H16" s="5" t="s">
        <v>32</v>
      </c>
      <c r="I16" s="6" t="n">
        <v>45979</v>
      </c>
      <c r="J16" s="6" t="n">
        <f aca="false">IF(OR(I16="",G16=""),"",I16+IF(G16="Daily",1,IF(G16="Weekly",7,IF(G16="Fortnightly",14,IF(G16="Monthly",30,IF(G16="Quarterly",91,IF(G16="Six-Monthly",182,IF(G16="Annual",365,0))))))))</f>
        <v>46344</v>
      </c>
      <c r="K16" s="7" t="n">
        <f aca="true">IF(J16="","",J16-TODAY())</f>
        <v>36</v>
      </c>
      <c r="L16" s="4" t="str">
        <f aca="true">IF(J16="","",IF(J16&lt;TODAY(),"Overdue",IF(J16-TODAY()&lt;=IF(OR(G16="Daily",G16="Weekly"),2,IF(G16="Fortnightly",5,14)),"Due Soon","Current")))</f>
        <v>Current</v>
      </c>
      <c r="M16" s="4" t="s">
        <v>24</v>
      </c>
      <c r="N16" s="5" t="s">
        <v>89</v>
      </c>
    </row>
    <row r="17" customFormat="false" ht="19.5" hidden="false" customHeight="true" outlineLevel="0" collapsed="false">
      <c r="A17" s="8" t="n">
        <v>12</v>
      </c>
      <c r="B17" s="9"/>
      <c r="C17" s="9"/>
      <c r="D17" s="9"/>
      <c r="E17" s="9"/>
      <c r="F17" s="9"/>
      <c r="G17" s="8"/>
      <c r="H17" s="9"/>
      <c r="I17" s="10"/>
      <c r="J17" s="10" t="str">
        <f aca="false">IF(OR(I17="",G17=""),"",I17+IF(G17="Daily",1,IF(G17="Weekly",7,IF(G17="Fortnightly",14,IF(G17="Monthly",30,IF(G17="Quarterly",91,IF(G17="Six-Monthly",182,IF(G17="Annual",365,0))))))))</f>
        <v/>
      </c>
      <c r="K17" s="11" t="str">
        <f aca="true">IF(J17="","",J17-TODAY())</f>
        <v/>
      </c>
      <c r="L17" s="8" t="str">
        <f aca="true">IF(J17="","",IF(J17&lt;TODAY(),"Overdue",IF(J17-TODAY()&lt;=IF(OR(G17="Daily",G17="Weekly"),2,IF(G17="Fortnightly",5,14)),"Due Soon","Current")))</f>
        <v/>
      </c>
      <c r="M17" s="8"/>
      <c r="N17" s="9"/>
    </row>
    <row r="18" customFormat="false" ht="19.5" hidden="false" customHeight="true" outlineLevel="0" collapsed="false">
      <c r="A18" s="4" t="n">
        <v>13</v>
      </c>
      <c r="B18" s="5"/>
      <c r="C18" s="5"/>
      <c r="D18" s="5"/>
      <c r="E18" s="5"/>
      <c r="F18" s="5"/>
      <c r="G18" s="4"/>
      <c r="H18" s="5"/>
      <c r="I18" s="6"/>
      <c r="J18" s="6" t="str">
        <f aca="false">IF(OR(I18="",G18=""),"",I18+IF(G18="Daily",1,IF(G18="Weekly",7,IF(G18="Fortnightly",14,IF(G18="Monthly",30,IF(G18="Quarterly",91,IF(G18="Six-Monthly",182,IF(G18="Annual",365,0))))))))</f>
        <v/>
      </c>
      <c r="K18" s="7" t="str">
        <f aca="true">IF(J18="","",J18-TODAY())</f>
        <v/>
      </c>
      <c r="L18" s="4" t="str">
        <f aca="true">IF(J18="","",IF(J18&lt;TODAY(),"Overdue",IF(J18-TODAY()&lt;=IF(OR(G18="Daily",G18="Weekly"),2,IF(G18="Fortnightly",5,14)),"Due Soon","Current")))</f>
        <v/>
      </c>
      <c r="M18" s="4"/>
      <c r="N18" s="5"/>
    </row>
    <row r="19" customFormat="false" ht="19.5" hidden="false" customHeight="true" outlineLevel="0" collapsed="false">
      <c r="A19" s="8" t="n">
        <v>14</v>
      </c>
      <c r="B19" s="9"/>
      <c r="C19" s="9"/>
      <c r="D19" s="9"/>
      <c r="E19" s="9"/>
      <c r="F19" s="9"/>
      <c r="G19" s="8"/>
      <c r="H19" s="9"/>
      <c r="I19" s="10"/>
      <c r="J19" s="10" t="str">
        <f aca="false">IF(OR(I19="",G19=""),"",I19+IF(G19="Daily",1,IF(G19="Weekly",7,IF(G19="Fortnightly",14,IF(G19="Monthly",30,IF(G19="Quarterly",91,IF(G19="Six-Monthly",182,IF(G19="Annual",365,0))))))))</f>
        <v/>
      </c>
      <c r="K19" s="11" t="str">
        <f aca="true">IF(J19="","",J19-TODAY())</f>
        <v/>
      </c>
      <c r="L19" s="8" t="str">
        <f aca="true">IF(J19="","",IF(J19&lt;TODAY(),"Overdue",IF(J19-TODAY()&lt;=IF(OR(G19="Daily",G19="Weekly"),2,IF(G19="Fortnightly",5,14)),"Due Soon","Current")))</f>
        <v/>
      </c>
      <c r="M19" s="8"/>
      <c r="N19" s="9"/>
    </row>
    <row r="20" customFormat="false" ht="19.5" hidden="false" customHeight="true" outlineLevel="0" collapsed="false">
      <c r="A20" s="4" t="n">
        <v>15</v>
      </c>
      <c r="B20" s="5"/>
      <c r="C20" s="5"/>
      <c r="D20" s="5"/>
      <c r="E20" s="5"/>
      <c r="F20" s="5"/>
      <c r="G20" s="4"/>
      <c r="H20" s="5"/>
      <c r="I20" s="6"/>
      <c r="J20" s="6" t="str">
        <f aca="false">IF(OR(I20="",G20=""),"",I20+IF(G20="Daily",1,IF(G20="Weekly",7,IF(G20="Fortnightly",14,IF(G20="Monthly",30,IF(G20="Quarterly",91,IF(G20="Six-Monthly",182,IF(G20="Annual",365,0))))))))</f>
        <v/>
      </c>
      <c r="K20" s="7" t="str">
        <f aca="true">IF(J20="","",J20-TODAY())</f>
        <v/>
      </c>
      <c r="L20" s="4" t="str">
        <f aca="true">IF(J20="","",IF(J20&lt;TODAY(),"Overdue",IF(J20-TODAY()&lt;=IF(OR(G20="Daily",G20="Weekly"),2,IF(G20="Fortnightly",5,14)),"Due Soon","Current")))</f>
        <v/>
      </c>
      <c r="M20" s="4"/>
      <c r="N20" s="5"/>
    </row>
    <row r="21" customFormat="false" ht="19.5" hidden="false" customHeight="true" outlineLevel="0" collapsed="false">
      <c r="A21" s="8" t="n">
        <v>16</v>
      </c>
      <c r="B21" s="9"/>
      <c r="C21" s="9"/>
      <c r="D21" s="9"/>
      <c r="E21" s="9"/>
      <c r="F21" s="9"/>
      <c r="G21" s="8"/>
      <c r="H21" s="9"/>
      <c r="I21" s="10"/>
      <c r="J21" s="10" t="str">
        <f aca="false">IF(OR(I21="",G21=""),"",I21+IF(G21="Daily",1,IF(G21="Weekly",7,IF(G21="Fortnightly",14,IF(G21="Monthly",30,IF(G21="Quarterly",91,IF(G21="Six-Monthly",182,IF(G21="Annual",365,0))))))))</f>
        <v/>
      </c>
      <c r="K21" s="11" t="str">
        <f aca="true">IF(J21="","",J21-TODAY())</f>
        <v/>
      </c>
      <c r="L21" s="8" t="str">
        <f aca="true">IF(J21="","",IF(J21&lt;TODAY(),"Overdue",IF(J21-TODAY()&lt;=IF(OR(G21="Daily",G21="Weekly"),2,IF(G21="Fortnightly",5,14)),"Due Soon","Current")))</f>
        <v/>
      </c>
      <c r="M21" s="8"/>
      <c r="N21" s="9"/>
    </row>
    <row r="22" customFormat="false" ht="19.5" hidden="false" customHeight="true" outlineLevel="0" collapsed="false">
      <c r="A22" s="4" t="n">
        <v>17</v>
      </c>
      <c r="B22" s="5"/>
      <c r="C22" s="5"/>
      <c r="D22" s="5"/>
      <c r="E22" s="5"/>
      <c r="F22" s="5"/>
      <c r="G22" s="4"/>
      <c r="H22" s="5"/>
      <c r="I22" s="6"/>
      <c r="J22" s="6" t="str">
        <f aca="false">IF(OR(I22="",G22=""),"",I22+IF(G22="Daily",1,IF(G22="Weekly",7,IF(G22="Fortnightly",14,IF(G22="Monthly",30,IF(G22="Quarterly",91,IF(G22="Six-Monthly",182,IF(G22="Annual",365,0))))))))</f>
        <v/>
      </c>
      <c r="K22" s="7" t="str">
        <f aca="true">IF(J22="","",J22-TODAY())</f>
        <v/>
      </c>
      <c r="L22" s="4" t="str">
        <f aca="true">IF(J22="","",IF(J22&lt;TODAY(),"Overdue",IF(J22-TODAY()&lt;=IF(OR(G22="Daily",G22="Weekly"),2,IF(G22="Fortnightly",5,14)),"Due Soon","Current")))</f>
        <v/>
      </c>
      <c r="M22" s="4"/>
      <c r="N22" s="5"/>
    </row>
    <row r="23" customFormat="false" ht="19.5" hidden="false" customHeight="true" outlineLevel="0" collapsed="false">
      <c r="A23" s="8" t="n">
        <v>18</v>
      </c>
      <c r="B23" s="9"/>
      <c r="C23" s="9"/>
      <c r="D23" s="9"/>
      <c r="E23" s="9"/>
      <c r="F23" s="9"/>
      <c r="G23" s="8"/>
      <c r="H23" s="9"/>
      <c r="I23" s="10"/>
      <c r="J23" s="10" t="str">
        <f aca="false">IF(OR(I23="",G23=""),"",I23+IF(G23="Daily",1,IF(G23="Weekly",7,IF(G23="Fortnightly",14,IF(G23="Monthly",30,IF(G23="Quarterly",91,IF(G23="Six-Monthly",182,IF(G23="Annual",365,0))))))))</f>
        <v/>
      </c>
      <c r="K23" s="11" t="str">
        <f aca="true">IF(J23="","",J23-TODAY())</f>
        <v/>
      </c>
      <c r="L23" s="8" t="str">
        <f aca="true">IF(J23="","",IF(J23&lt;TODAY(),"Overdue",IF(J23-TODAY()&lt;=IF(OR(G23="Daily",G23="Weekly"),2,IF(G23="Fortnightly",5,14)),"Due Soon","Current")))</f>
        <v/>
      </c>
      <c r="M23" s="8"/>
      <c r="N23" s="9"/>
    </row>
    <row r="24" customFormat="false" ht="19.5" hidden="false" customHeight="true" outlineLevel="0" collapsed="false">
      <c r="A24" s="4" t="n">
        <v>19</v>
      </c>
      <c r="B24" s="5"/>
      <c r="C24" s="5"/>
      <c r="D24" s="5"/>
      <c r="E24" s="5"/>
      <c r="F24" s="5"/>
      <c r="G24" s="4"/>
      <c r="H24" s="5"/>
      <c r="I24" s="6"/>
      <c r="J24" s="6" t="str">
        <f aca="false">IF(OR(I24="",G24=""),"",I24+IF(G24="Daily",1,IF(G24="Weekly",7,IF(G24="Fortnightly",14,IF(G24="Monthly",30,IF(G24="Quarterly",91,IF(G24="Six-Monthly",182,IF(G24="Annual",365,0))))))))</f>
        <v/>
      </c>
      <c r="K24" s="7" t="str">
        <f aca="true">IF(J24="","",J24-TODAY())</f>
        <v/>
      </c>
      <c r="L24" s="4" t="str">
        <f aca="true">IF(J24="","",IF(J24&lt;TODAY(),"Overdue",IF(J24-TODAY()&lt;=IF(OR(G24="Daily",G24="Weekly"),2,IF(G24="Fortnightly",5,14)),"Due Soon","Current")))</f>
        <v/>
      </c>
      <c r="M24" s="4"/>
      <c r="N24" s="5"/>
    </row>
    <row r="25" customFormat="false" ht="19.5" hidden="false" customHeight="true" outlineLevel="0" collapsed="false">
      <c r="A25" s="8" t="n">
        <v>20</v>
      </c>
      <c r="B25" s="9"/>
      <c r="C25" s="9"/>
      <c r="D25" s="9"/>
      <c r="E25" s="9"/>
      <c r="F25" s="9"/>
      <c r="G25" s="8"/>
      <c r="H25" s="9"/>
      <c r="I25" s="10"/>
      <c r="J25" s="10" t="str">
        <f aca="false">IF(OR(I25="",G25=""),"",I25+IF(G25="Daily",1,IF(G25="Weekly",7,IF(G25="Fortnightly",14,IF(G25="Monthly",30,IF(G25="Quarterly",91,IF(G25="Six-Monthly",182,IF(G25="Annual",365,0))))))))</f>
        <v/>
      </c>
      <c r="K25" s="11" t="str">
        <f aca="true">IF(J25="","",J25-TODAY())</f>
        <v/>
      </c>
      <c r="L25" s="8" t="str">
        <f aca="true">IF(J25="","",IF(J25&lt;TODAY(),"Overdue",IF(J25-TODAY()&lt;=IF(OR(G25="Daily",G25="Weekly"),2,IF(G25="Fortnightly",5,14)),"Due Soon","Current")))</f>
        <v/>
      </c>
      <c r="M25" s="8"/>
      <c r="N25" s="9"/>
    </row>
    <row r="26" customFormat="false" ht="19.5" hidden="false" customHeight="true" outlineLevel="0" collapsed="false">
      <c r="A26" s="4" t="n">
        <v>21</v>
      </c>
      <c r="B26" s="5"/>
      <c r="C26" s="5"/>
      <c r="D26" s="5"/>
      <c r="E26" s="5"/>
      <c r="F26" s="5"/>
      <c r="G26" s="4"/>
      <c r="H26" s="5"/>
      <c r="I26" s="6"/>
      <c r="J26" s="6" t="str">
        <f aca="false">IF(OR(I26="",G26=""),"",I26+IF(G26="Daily",1,IF(G26="Weekly",7,IF(G26="Fortnightly",14,IF(G26="Monthly",30,IF(G26="Quarterly",91,IF(G26="Six-Monthly",182,IF(G26="Annual",365,0))))))))</f>
        <v/>
      </c>
      <c r="K26" s="7" t="str">
        <f aca="true">IF(J26="","",J26-TODAY())</f>
        <v/>
      </c>
      <c r="L26" s="4" t="str">
        <f aca="true">IF(J26="","",IF(J26&lt;TODAY(),"Overdue",IF(J26-TODAY()&lt;=IF(OR(G26="Daily",G26="Weekly"),2,IF(G26="Fortnightly",5,14)),"Due Soon","Current")))</f>
        <v/>
      </c>
      <c r="M26" s="4"/>
      <c r="N26" s="5"/>
    </row>
    <row r="27" customFormat="false" ht="19.5" hidden="false" customHeight="true" outlineLevel="0" collapsed="false">
      <c r="A27" s="8" t="n">
        <v>22</v>
      </c>
      <c r="B27" s="9"/>
      <c r="C27" s="9"/>
      <c r="D27" s="9"/>
      <c r="E27" s="9"/>
      <c r="F27" s="9"/>
      <c r="G27" s="8"/>
      <c r="H27" s="9"/>
      <c r="I27" s="10"/>
      <c r="J27" s="10" t="str">
        <f aca="false">IF(OR(I27="",G27=""),"",I27+IF(G27="Daily",1,IF(G27="Weekly",7,IF(G27="Fortnightly",14,IF(G27="Monthly",30,IF(G27="Quarterly",91,IF(G27="Six-Monthly",182,IF(G27="Annual",365,0))))))))</f>
        <v/>
      </c>
      <c r="K27" s="11" t="str">
        <f aca="true">IF(J27="","",J27-TODAY())</f>
        <v/>
      </c>
      <c r="L27" s="8" t="str">
        <f aca="true">IF(J27="","",IF(J27&lt;TODAY(),"Overdue",IF(J27-TODAY()&lt;=IF(OR(G27="Daily",G27="Weekly"),2,IF(G27="Fortnightly",5,14)),"Due Soon","Current")))</f>
        <v/>
      </c>
      <c r="M27" s="8"/>
      <c r="N27" s="9"/>
    </row>
    <row r="28" customFormat="false" ht="19.5" hidden="false" customHeight="true" outlineLevel="0" collapsed="false">
      <c r="A28" s="4" t="n">
        <v>23</v>
      </c>
      <c r="B28" s="5"/>
      <c r="C28" s="5"/>
      <c r="D28" s="5"/>
      <c r="E28" s="5"/>
      <c r="F28" s="5"/>
      <c r="G28" s="4"/>
      <c r="H28" s="5"/>
      <c r="I28" s="6"/>
      <c r="J28" s="6" t="str">
        <f aca="false">IF(OR(I28="",G28=""),"",I28+IF(G28="Daily",1,IF(G28="Weekly",7,IF(G28="Fortnightly",14,IF(G28="Monthly",30,IF(G28="Quarterly",91,IF(G28="Six-Monthly",182,IF(G28="Annual",365,0))))))))</f>
        <v/>
      </c>
      <c r="K28" s="7" t="str">
        <f aca="true">IF(J28="","",J28-TODAY())</f>
        <v/>
      </c>
      <c r="L28" s="4" t="str">
        <f aca="true">IF(J28="","",IF(J28&lt;TODAY(),"Overdue",IF(J28-TODAY()&lt;=IF(OR(G28="Daily",G28="Weekly"),2,IF(G28="Fortnightly",5,14)),"Due Soon","Current")))</f>
        <v/>
      </c>
      <c r="M28" s="4"/>
      <c r="N28" s="5"/>
    </row>
    <row r="29" customFormat="false" ht="19.5" hidden="false" customHeight="true" outlineLevel="0" collapsed="false">
      <c r="A29" s="8" t="n">
        <v>24</v>
      </c>
      <c r="B29" s="9"/>
      <c r="C29" s="9"/>
      <c r="D29" s="9"/>
      <c r="E29" s="9"/>
      <c r="F29" s="9"/>
      <c r="G29" s="8"/>
      <c r="H29" s="9"/>
      <c r="I29" s="10"/>
      <c r="J29" s="10" t="str">
        <f aca="false">IF(OR(I29="",G29=""),"",I29+IF(G29="Daily",1,IF(G29="Weekly",7,IF(G29="Fortnightly",14,IF(G29="Monthly",30,IF(G29="Quarterly",91,IF(G29="Six-Monthly",182,IF(G29="Annual",365,0))))))))</f>
        <v/>
      </c>
      <c r="K29" s="11" t="str">
        <f aca="true">IF(J29="","",J29-TODAY())</f>
        <v/>
      </c>
      <c r="L29" s="8" t="str">
        <f aca="true">IF(J29="","",IF(J29&lt;TODAY(),"Overdue",IF(J29-TODAY()&lt;=IF(OR(G29="Daily",G29="Weekly"),2,IF(G29="Fortnightly",5,14)),"Due Soon","Current")))</f>
        <v/>
      </c>
      <c r="M29" s="8"/>
      <c r="N29" s="9"/>
    </row>
    <row r="30" customFormat="false" ht="19.5" hidden="false" customHeight="true" outlineLevel="0" collapsed="false">
      <c r="A30" s="4" t="n">
        <v>25</v>
      </c>
      <c r="B30" s="5"/>
      <c r="C30" s="5"/>
      <c r="D30" s="5"/>
      <c r="E30" s="5"/>
      <c r="F30" s="5"/>
      <c r="G30" s="4"/>
      <c r="H30" s="5"/>
      <c r="I30" s="6"/>
      <c r="J30" s="6" t="str">
        <f aca="false">IF(OR(I30="",G30=""),"",I30+IF(G30="Daily",1,IF(G30="Weekly",7,IF(G30="Fortnightly",14,IF(G30="Monthly",30,IF(G30="Quarterly",91,IF(G30="Six-Monthly",182,IF(G30="Annual",365,0))))))))</f>
        <v/>
      </c>
      <c r="K30" s="7" t="str">
        <f aca="true">IF(J30="","",J30-TODAY())</f>
        <v/>
      </c>
      <c r="L30" s="4" t="str">
        <f aca="true">IF(J30="","",IF(J30&lt;TODAY(),"Overdue",IF(J30-TODAY()&lt;=IF(OR(G30="Daily",G30="Weekly"),2,IF(G30="Fortnightly",5,14)),"Due Soon","Current")))</f>
        <v/>
      </c>
      <c r="M30" s="4"/>
      <c r="N30" s="5"/>
    </row>
    <row r="32" customFormat="false" ht="15.75" hidden="false" customHeight="true" outlineLevel="0" collapsed="false">
      <c r="J32" s="12" t="s">
        <v>90</v>
      </c>
      <c r="K32" s="12"/>
      <c r="L32" s="12"/>
      <c r="M32" s="12"/>
      <c r="N32" s="12"/>
    </row>
  </sheetData>
  <autoFilter ref="A5:N30"/>
  <mergeCells count="4">
    <mergeCell ref="A1:N1"/>
    <mergeCell ref="A2:N2"/>
    <mergeCell ref="A3:N3"/>
    <mergeCell ref="J32:N32"/>
  </mergeCells>
  <conditionalFormatting sqref="L6:L30">
    <cfRule type="expression" priority="2" aboveAverage="0" equalAverage="0" bottom="0" percent="0" rank="0" text="" dxfId="9">
      <formula>L6="Overdue"</formula>
    </cfRule>
    <cfRule type="expression" priority="3" aboveAverage="0" equalAverage="0" bottom="0" percent="0" rank="0" text="" dxfId="10">
      <formula>L6="Due Soon"</formula>
    </cfRule>
    <cfRule type="expression" priority="4" aboveAverage="0" equalAverage="0" bottom="0" percent="0" rank="0" text="" dxfId="11">
      <formula>L6="Current"</formula>
    </cfRule>
  </conditionalFormatting>
  <conditionalFormatting sqref="J6:J30">
    <cfRule type="expression" priority="5" aboveAverage="0" equalAverage="0" bottom="0" percent="0" rank="0" text="" dxfId="12">
      <formula>AND(J6&lt;&gt;"",J6&lt;TODAY())</formula>
    </cfRule>
  </conditionalFormatting>
  <conditionalFormatting sqref="M6:M30">
    <cfRule type="expression" priority="6" aboveAverage="0" equalAverage="0" bottom="0" percent="0" rank="0" text="" dxfId="9">
      <formula>M6="Fail"</formula>
    </cfRule>
  </conditionalFormatting>
  <dataValidations count="4">
    <dataValidation allowBlank="true" errorStyle="stop" operator="between" showDropDown="false" showErrorMessage="true" showInputMessage="false" sqref="C6:C30" type="list">
      <formula1>"Quality,Health,Safety,Environment"</formula1>
      <formula2>0</formula2>
    </dataValidation>
    <dataValidation allowBlank="true" errorStyle="stop" operator="between" showDropDown="false" showErrorMessage="true" showInputMessage="false" sqref="G6:G30" type="list">
      <formula1>"Daily,Weekly,Fortnightly,Monthly,Quarterly,Six-Monthly,Annual"</formula1>
      <formula2>0</formula2>
    </dataValidation>
    <dataValidation allowBlank="true" errorStyle="stop" operator="between" showDropDown="false" showErrorMessage="true" showInputMessage="false" sqref="M6:M30" type="list">
      <formula1>"Pass,Fail,Monitor,N/A"</formula1>
      <formula2>0</formula2>
    </dataValidation>
    <dataValidation allowBlank="true" error="Enter a valid date (DD/MM/YYYY)." errorStyle="stop" errorTitle="Date required" operator="greaterThan" showDropDown="false" showErrorMessage="true" showInputMessage="false" sqref="I6:I30" type="date">
      <formula1>36526</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MISAFE-IMS-TMP-045-V1.0 | QHSE Monitoring and Measurement Register&amp;C&amp;8 © MiSAFE Solutions Pty Ltd | ABN 12 602 392 343 | Sunshine Coast QLD 4560 | contact@misafesolutions.com.au. All rights reserved.&amp;R&amp;8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6" min="2" style="0" width="16"/>
  </cols>
  <sheetData>
    <row r="1" customFormat="false" ht="49.5" hidden="false" customHeight="true" outlineLevel="0" collapsed="false">
      <c r="A1" s="1" t="s">
        <v>91</v>
      </c>
      <c r="B1" s="1"/>
      <c r="C1" s="1"/>
      <c r="D1" s="1"/>
      <c r="E1" s="1"/>
      <c r="F1" s="1"/>
    </row>
    <row r="2" customFormat="false" ht="18" hidden="false" customHeight="true" outlineLevel="0" collapsed="false">
      <c r="A2" s="2" t="s">
        <v>92</v>
      </c>
      <c r="B2" s="2"/>
      <c r="C2" s="2"/>
      <c r="D2" s="2"/>
      <c r="E2" s="2"/>
      <c r="F2" s="2"/>
    </row>
    <row r="4" customFormat="false" ht="27.75" hidden="false" customHeight="true" outlineLevel="0" collapsed="false">
      <c r="A4" s="3" t="s">
        <v>93</v>
      </c>
      <c r="B4" s="3" t="s">
        <v>94</v>
      </c>
      <c r="C4" s="3" t="s">
        <v>95</v>
      </c>
    </row>
    <row r="5" customFormat="false" ht="15" hidden="false" customHeight="false" outlineLevel="0" collapsed="false">
      <c r="A5" s="13" t="s">
        <v>96</v>
      </c>
      <c r="B5" s="14" t="n">
        <f aca="false">COUNTIF('Monitoring Register'!$L$6:$L$30,A5)</f>
        <v>7</v>
      </c>
      <c r="C5" s="15" t="n">
        <f aca="false">IF($B$8=0,0,B5/$B$8)</f>
        <v>0.636363636363636</v>
      </c>
    </row>
    <row r="6" customFormat="false" ht="15" hidden="false" customHeight="false" outlineLevel="0" collapsed="false">
      <c r="A6" s="13" t="s">
        <v>97</v>
      </c>
      <c r="B6" s="14" t="n">
        <f aca="false">COUNTIF('Monitoring Register'!$L$6:$L$30,A6)</f>
        <v>2</v>
      </c>
      <c r="C6" s="15" t="n">
        <f aca="false">IF($B$8=0,0,B6/$B$8)</f>
        <v>0.181818181818182</v>
      </c>
    </row>
    <row r="7" customFormat="false" ht="15" hidden="false" customHeight="false" outlineLevel="0" collapsed="false">
      <c r="A7" s="13" t="s">
        <v>98</v>
      </c>
      <c r="B7" s="14" t="n">
        <f aca="false">COUNTIF('Monitoring Register'!$L$6:$L$30,A7)</f>
        <v>2</v>
      </c>
      <c r="C7" s="15" t="n">
        <f aca="false">IF($B$8=0,0,B7/$B$8)</f>
        <v>0.181818181818182</v>
      </c>
    </row>
    <row r="8" customFormat="false" ht="15" hidden="false" customHeight="false" outlineLevel="0" collapsed="false">
      <c r="A8" s="13" t="s">
        <v>99</v>
      </c>
      <c r="B8" s="16" t="n">
        <f aca="false">SUM(B5:B7)</f>
        <v>11</v>
      </c>
      <c r="C8" s="17" t="n">
        <f aca="false">IF(B8=0,0,1)</f>
        <v>1</v>
      </c>
    </row>
    <row r="10" customFormat="false" ht="27.75" hidden="false" customHeight="true" outlineLevel="0" collapsed="false">
      <c r="A10" s="3" t="s">
        <v>5</v>
      </c>
      <c r="B10" s="3" t="s">
        <v>100</v>
      </c>
      <c r="C10" s="3" t="s">
        <v>96</v>
      </c>
      <c r="D10" s="3" t="s">
        <v>97</v>
      </c>
      <c r="E10" s="3" t="s">
        <v>98</v>
      </c>
      <c r="F10" s="3" t="s">
        <v>101</v>
      </c>
    </row>
    <row r="11" customFormat="false" ht="15" hidden="false" customHeight="false" outlineLevel="0" collapsed="false">
      <c r="A11" s="13" t="s">
        <v>42</v>
      </c>
      <c r="B11" s="14" t="n">
        <f aca="false">COUNTIFS('Monitoring Register'!$C$6:$C$30,$A11,'Monitoring Register'!$L$6:$L$30,"&lt;&gt;")-COUNTIFS('Monitoring Register'!$C$6:$C$30,$A11,'Monitoring Register'!$L$6:$L$30,"")</f>
        <v>3</v>
      </c>
      <c r="C11" s="14" t="n">
        <f aca="false">COUNTIFS('Monitoring Register'!$C$6:$C$30,$A11,'Monitoring Register'!$L$6:$L$30,"Current")</f>
        <v>2</v>
      </c>
      <c r="D11" s="14" t="n">
        <f aca="false">COUNTIFS('Monitoring Register'!$C$6:$C$30,$A11,'Monitoring Register'!$L$6:$L$30,"Due Soon")</f>
        <v>1</v>
      </c>
      <c r="E11" s="14" t="n">
        <f aca="false">COUNTIFS('Monitoring Register'!$C$6:$C$30,$A11,'Monitoring Register'!$L$6:$L$30,"Overdue")</f>
        <v>0</v>
      </c>
      <c r="F11" s="14" t="n">
        <f aca="false">COUNTIFS('Monitoring Register'!$C$6:$C$30,$A11,'Monitoring Register'!$M$6:$M$30,"Fail")</f>
        <v>0</v>
      </c>
    </row>
    <row r="12" customFormat="false" ht="15" hidden="false" customHeight="false" outlineLevel="0" collapsed="false">
      <c r="A12" s="13" t="s">
        <v>27</v>
      </c>
      <c r="B12" s="14" t="n">
        <f aca="false">COUNTIFS('Monitoring Register'!$C$6:$C$30,$A12,'Monitoring Register'!$L$6:$L$30,"&lt;&gt;")-COUNTIFS('Monitoring Register'!$C$6:$C$30,$A12,'Monitoring Register'!$L$6:$L$30,"")</f>
        <v>3</v>
      </c>
      <c r="C12" s="14" t="n">
        <f aca="false">COUNTIFS('Monitoring Register'!$C$6:$C$30,$A12,'Monitoring Register'!$L$6:$L$30,"Current")</f>
        <v>2</v>
      </c>
      <c r="D12" s="14" t="n">
        <f aca="false">COUNTIFS('Monitoring Register'!$C$6:$C$30,$A12,'Monitoring Register'!$L$6:$L$30,"Due Soon")</f>
        <v>0</v>
      </c>
      <c r="E12" s="14" t="n">
        <f aca="false">COUNTIFS('Monitoring Register'!$C$6:$C$30,$A12,'Monitoring Register'!$L$6:$L$30,"Overdue")</f>
        <v>1</v>
      </c>
      <c r="F12" s="14" t="n">
        <f aca="false">COUNTIFS('Monitoring Register'!$C$6:$C$30,$A12,'Monitoring Register'!$M$6:$M$30,"Fail")</f>
        <v>0</v>
      </c>
    </row>
    <row r="13" customFormat="false" ht="15" hidden="false" customHeight="false" outlineLevel="0" collapsed="false">
      <c r="A13" s="13" t="s">
        <v>18</v>
      </c>
      <c r="B13" s="14" t="n">
        <f aca="false">COUNTIFS('Monitoring Register'!$C$6:$C$30,$A13,'Monitoring Register'!$L$6:$L$30,"&lt;&gt;")-COUNTIFS('Monitoring Register'!$C$6:$C$30,$A13,'Monitoring Register'!$L$6:$L$30,"")</f>
        <v>4</v>
      </c>
      <c r="C13" s="14" t="n">
        <f aca="false">COUNTIFS('Monitoring Register'!$C$6:$C$30,$A13,'Monitoring Register'!$L$6:$L$30,"Current")</f>
        <v>2</v>
      </c>
      <c r="D13" s="14" t="n">
        <f aca="false">COUNTIFS('Monitoring Register'!$C$6:$C$30,$A13,'Monitoring Register'!$L$6:$L$30,"Due Soon")</f>
        <v>1</v>
      </c>
      <c r="E13" s="14" t="n">
        <f aca="false">COUNTIFS('Monitoring Register'!$C$6:$C$30,$A13,'Monitoring Register'!$L$6:$L$30,"Overdue")</f>
        <v>1</v>
      </c>
      <c r="F13" s="14" t="n">
        <f aca="false">COUNTIFS('Monitoring Register'!$C$6:$C$30,$A13,'Monitoring Register'!$M$6:$M$30,"Fail")</f>
        <v>0</v>
      </c>
    </row>
    <row r="14" customFormat="false" ht="15" hidden="false" customHeight="false" outlineLevel="0" collapsed="false">
      <c r="A14" s="13" t="s">
        <v>49</v>
      </c>
      <c r="B14" s="14" t="n">
        <f aca="false">COUNTIFS('Monitoring Register'!$C$6:$C$30,$A14,'Monitoring Register'!$L$6:$L$30,"&lt;&gt;")-COUNTIFS('Monitoring Register'!$C$6:$C$30,$A14,'Monitoring Register'!$L$6:$L$30,"")</f>
        <v>1</v>
      </c>
      <c r="C14" s="14" t="n">
        <f aca="false">COUNTIFS('Monitoring Register'!$C$6:$C$30,$A14,'Monitoring Register'!$L$6:$L$30,"Current")</f>
        <v>1</v>
      </c>
      <c r="D14" s="14" t="n">
        <f aca="false">COUNTIFS('Monitoring Register'!$C$6:$C$30,$A14,'Monitoring Register'!$L$6:$L$30,"Due Soon")</f>
        <v>0</v>
      </c>
      <c r="E14" s="14" t="n">
        <f aca="false">COUNTIFS('Monitoring Register'!$C$6:$C$30,$A14,'Monitoring Register'!$L$6:$L$30,"Overdue")</f>
        <v>0</v>
      </c>
      <c r="F14" s="14" t="n">
        <f aca="false">COUNTIFS('Monitoring Register'!$C$6:$C$30,$A14,'Monitoring Register'!$M$6:$M$30,"Fail")</f>
        <v>0</v>
      </c>
    </row>
    <row r="15" customFormat="false" ht="15" hidden="false" customHeight="false" outlineLevel="0" collapsed="false">
      <c r="A15" s="13" t="s">
        <v>102</v>
      </c>
      <c r="B15" s="16" t="n">
        <f aca="false">SUM(B11:B14)</f>
        <v>11</v>
      </c>
      <c r="C15" s="16" t="n">
        <f aca="false">SUM(C11:C14)</f>
        <v>7</v>
      </c>
      <c r="D15" s="16" t="n">
        <f aca="false">SUM(D11:D14)</f>
        <v>2</v>
      </c>
      <c r="E15" s="16" t="n">
        <f aca="false">SUM(E11:E14)</f>
        <v>2</v>
      </c>
      <c r="F15" s="16" t="n">
        <f aca="false">SUM(F11:F14)</f>
        <v>0</v>
      </c>
    </row>
    <row r="17" customFormat="false" ht="27.75" hidden="false" customHeight="true" outlineLevel="0" collapsed="false">
      <c r="A17" s="3" t="s">
        <v>103</v>
      </c>
      <c r="B17" s="3" t="s">
        <v>104</v>
      </c>
    </row>
    <row r="18" customFormat="false" ht="15" hidden="false" customHeight="false" outlineLevel="0" collapsed="false">
      <c r="A18" s="18" t="s">
        <v>105</v>
      </c>
      <c r="B18" s="15" t="n">
        <f aca="false">IF(B8=0,0,(B5+B6)/B8)</f>
        <v>0.818181818181818</v>
      </c>
    </row>
    <row r="19" customFormat="false" ht="15" hidden="false" customHeight="false" outlineLevel="0" collapsed="false">
      <c r="A19" s="18" t="s">
        <v>106</v>
      </c>
      <c r="B19" s="14" t="n">
        <f aca="false">COUNTIF('Monitoring Register'!$M$6:$M$30,"Fail")</f>
        <v>0</v>
      </c>
    </row>
    <row r="20" customFormat="false" ht="15" hidden="false" customHeight="false" outlineLevel="0" collapsed="false">
      <c r="A20" s="18" t="s">
        <v>107</v>
      </c>
      <c r="B20" s="14" t="n">
        <f aca="false">COUNTIF('Monitoring Register'!$M$6:$M$30,"Monitor")</f>
        <v>2</v>
      </c>
    </row>
    <row r="22" customFormat="false" ht="15.75" hidden="false" customHeight="true" outlineLevel="0" collapsed="false">
      <c r="C22" s="12" t="s">
        <v>90</v>
      </c>
      <c r="D22" s="12"/>
      <c r="E22" s="12"/>
      <c r="F22" s="12"/>
    </row>
  </sheetData>
  <mergeCells count="3">
    <mergeCell ref="A1:F1"/>
    <mergeCell ref="A2:F2"/>
    <mergeCell ref="C22:F22"/>
  </mergeCells>
  <conditionalFormatting sqref="A5:A7">
    <cfRule type="expression" priority="2" aboveAverage="0" equalAverage="0" bottom="0" percent="0" rank="0" text="" dxfId="9">
      <formula>A5="Overdue"</formula>
    </cfRule>
    <cfRule type="expression" priority="3" aboveAverage="0" equalAverage="0" bottom="0" percent="0" rank="0" text="" dxfId="10">
      <formula>A5="Due Soon"</formula>
    </cfRule>
    <cfRule type="expression" priority="4" aboveAverage="0" equalAverage="0" bottom="0" percent="0" rank="0" text="" dxfId="11">
      <formula>A5="Current"</formula>
    </cfRule>
  </conditionalFormatting>
  <conditionalFormatting sqref="E11:E14">
    <cfRule type="expression" priority="5" aboveAverage="0" equalAverage="0" bottom="0" percent="0" rank="0" text="" dxfId="13">
      <formula>E11&gt;0</formula>
    </cfRule>
  </conditionalFormatting>
  <conditionalFormatting sqref="B7">
    <cfRule type="expression" priority="6" aboveAverage="0" equalAverage="0" bottom="0" percent="0" rank="0" text="" dxfId="13">
      <formula>B7&gt;0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MISAFE-IMS-TMP-045-V1.0 | QHSE Monitoring and Measurement Register&amp;C&amp;8 © MiSAFE Solutions Pty Ltd | ABN 12 602 392 343 | Sunshine Coast QLD 4560 | contact@misafesolutions.com.au. All rights reserved.&amp;R&amp;8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0"/>
  </cols>
  <sheetData>
    <row r="1" customFormat="false" ht="49.5" hidden="false" customHeight="true" outlineLevel="0" collapsed="false">
      <c r="A1" s="1" t="s">
        <v>108</v>
      </c>
      <c r="B1" s="1"/>
    </row>
    <row r="3" customFormat="false" ht="60" hidden="false" customHeight="true" outlineLevel="0" collapsed="false">
      <c r="A3" s="19" t="s">
        <v>109</v>
      </c>
      <c r="B3" s="5" t="s">
        <v>110</v>
      </c>
    </row>
    <row r="4" customFormat="false" ht="30" hidden="false" customHeight="true" outlineLevel="0" collapsed="false">
      <c r="A4" s="19" t="s">
        <v>111</v>
      </c>
      <c r="B4" s="5" t="s">
        <v>112</v>
      </c>
    </row>
    <row r="5" customFormat="false" ht="30" hidden="false" customHeight="true" outlineLevel="0" collapsed="false">
      <c r="A5" s="19" t="s">
        <v>113</v>
      </c>
      <c r="B5" s="5" t="s">
        <v>114</v>
      </c>
    </row>
    <row r="6" customFormat="false" ht="30" hidden="false" customHeight="true" outlineLevel="0" collapsed="false">
      <c r="A6" s="19" t="s">
        <v>115</v>
      </c>
      <c r="B6" s="5" t="s">
        <v>116</v>
      </c>
    </row>
    <row r="7" customFormat="false" ht="30" hidden="false" customHeight="true" outlineLevel="0" collapsed="false">
      <c r="A7" s="19" t="s">
        <v>117</v>
      </c>
      <c r="B7" s="5" t="s">
        <v>118</v>
      </c>
    </row>
    <row r="8" customFormat="false" ht="45" hidden="false" customHeight="true" outlineLevel="0" collapsed="false">
      <c r="A8" s="19" t="s">
        <v>119</v>
      </c>
      <c r="B8" s="5" t="s">
        <v>120</v>
      </c>
    </row>
    <row r="9" customFormat="false" ht="30" hidden="false" customHeight="true" outlineLevel="0" collapsed="false">
      <c r="A9" s="19" t="s">
        <v>121</v>
      </c>
      <c r="B9" s="5" t="s">
        <v>122</v>
      </c>
    </row>
    <row r="10" customFormat="false" ht="30" hidden="false" customHeight="true" outlineLevel="0" collapsed="false">
      <c r="A10" s="19" t="s">
        <v>123</v>
      </c>
      <c r="B10" s="5" t="s">
        <v>124</v>
      </c>
    </row>
    <row r="11" customFormat="false" ht="45" hidden="false" customHeight="true" outlineLevel="0" collapsed="false">
      <c r="A11" s="19" t="s">
        <v>125</v>
      </c>
      <c r="B11" s="5" t="s">
        <v>126</v>
      </c>
    </row>
    <row r="12" customFormat="false" ht="45" hidden="false" customHeight="true" outlineLevel="0" collapsed="false">
      <c r="A12" s="19" t="s">
        <v>127</v>
      </c>
      <c r="B12" s="5" t="s">
        <v>128</v>
      </c>
    </row>
    <row r="14" customFormat="false" ht="15.75" hidden="false" customHeight="true" outlineLevel="0" collapsed="false">
      <c r="A14" s="12" t="s">
        <v>90</v>
      </c>
      <c r="B14" s="12"/>
    </row>
  </sheetData>
  <mergeCells count="2">
    <mergeCell ref="A1:B1"/>
    <mergeCell ref="A14:B14"/>
  </mergeCell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MISAFE-IMS-TMP-045-V1.0 | QHSE Monitoring and Measurement Register&amp;C&amp;8 © MiSAFE Solutions Pty Ltd | ABN 12 602 392 343 | Sunshine Coast QLD 4560 | contact@misafesolutions.com.au. All rights reserved.&amp;R&amp;8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s>
  <sheetData>
    <row r="1" customFormat="false" ht="30" hidden="false" customHeight="true" outlineLevel="0" collapsed="false">
      <c r="A1" s="20" t="s">
        <v>129</v>
      </c>
      <c r="B1" s="20"/>
    </row>
    <row r="3" customFormat="false" ht="21.75" hidden="false" customHeight="true" outlineLevel="0" collapsed="false">
      <c r="B3" s="21" t="s">
        <v>130</v>
      </c>
    </row>
    <row r="4" customFormat="false" ht="31.5" hidden="false" customHeight="true" outlineLevel="0" collapsed="false">
      <c r="B4" s="22" t="s">
        <v>131</v>
      </c>
    </row>
    <row r="6" customFormat="false" ht="21.75" hidden="false" customHeight="true" outlineLevel="0" collapsed="false">
      <c r="B6" s="21" t="s">
        <v>132</v>
      </c>
    </row>
    <row r="7" customFormat="false" ht="79.5" hidden="false" customHeight="true" outlineLevel="0" collapsed="false">
      <c r="B7" s="22" t="s">
        <v>133</v>
      </c>
    </row>
    <row r="8" customFormat="false" ht="79.5" hidden="false" customHeight="true" outlineLevel="0" collapsed="false">
      <c r="B8" s="22" t="s">
        <v>134</v>
      </c>
    </row>
    <row r="9" customFormat="false" ht="79.5" hidden="false" customHeight="true" outlineLevel="0" collapsed="false">
      <c r="B9" s="22" t="s">
        <v>135</v>
      </c>
    </row>
    <row r="11" customFormat="false" ht="6" hidden="false" customHeight="true" outlineLevel="0" collapsed="false">
      <c r="B11" s="23"/>
    </row>
    <row r="13" customFormat="false" ht="27.75" hidden="false" customHeight="true" outlineLevel="0" collapsed="false">
      <c r="B13" s="24" t="s">
        <v>131</v>
      </c>
    </row>
  </sheetData>
  <mergeCells count="1">
    <mergeCell ref="A1:B1"/>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 MiSAFE Solutions Pty Ltd&amp;R&amp;8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2026-10-13T22:08:51Z</dcterms:created>
  <dc:creator>openpyxl</dc:creator>
  <dc:description/>
  <dc:language>en-US</dc:language>
  <cp:lastModifiedBy/>
  <dcterms:modified xsi:type="dcterms:W3CDTF">2026-10-13T22:08:52Z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