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PI Scorecard" sheetId="1" state="visible" r:id="rId3"/>
    <sheet name="Summary" sheetId="2" state="visible" r:id="rId4"/>
    <sheet name="Instructions" sheetId="3" state="visible" r:id="rId5"/>
    <sheet name="Disclaimer &amp; Copyright" sheetId="4" state="visible" r:id="rId6"/>
  </sheets>
  <definedNames>
    <definedName function="false" hidden="false" localSheetId="0" name="_xlnm.Print_Titles" vbProcedure="false">'KPI Scorecard'!$5:$5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<sst xmlns="http://schemas.openxmlformats.org/spreadsheetml/2006/main" count="158" uniqueCount="110">
  <si>
    <t xml:space="preserve">QHSE KPI SCORECARD</t>
  </si>
  <si>
    <r>
      <rPr>
        <b val="true"/>
        <sz val="9"/>
        <color rgb="FF000000"/>
        <rFont val="Arial"/>
        <family val="0"/>
        <charset val="1"/>
      </rPr>
      <t xml:space="preserve">Document ID: </t>
    </r>
    <r>
      <rPr>
        <sz val="9"/>
        <color rgb="FF000000"/>
        <rFont val="Arial"/>
        <family val="0"/>
        <charset val="1"/>
      </rPr>
      <t xml:space="preserve">MISAFE-IMS-TMP-046-V1.0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Owner: </t>
    </r>
    <r>
      <rPr>
        <sz val="9"/>
        <color rgb="FF000000"/>
        <rFont val="Arial"/>
        <family val="0"/>
        <charset val="1"/>
      </rPr>
      <t xml:space="preserve">[Insert Responsible Position]</t>
    </r>
  </si>
  <si>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ISO References: </t>
    </r>
    <r>
      <rPr>
        <sz val="9"/>
        <color rgb="FF000000"/>
        <rFont val="Arial"/>
        <family val="0"/>
        <charset val="1"/>
      </rPr>
      <t xml:space="preserve">ISO 9001 Cl 6.2, 9.1 &amp; 9.3; ISO 14001 Cl 6.2 &amp; 9.1; ISO 45001 Cl 6.2 &amp; 9.1</t>
    </r>
    <r>
      <rPr>
        <sz val="9"/>
        <color rgb="FF808080"/>
        <rFont val="Arial"/>
        <family val="0"/>
        <charset val="1"/>
      </rPr>
      <t xml:space="preserve">    |    </t>
    </r>
    <r>
      <rPr>
        <b val="true"/>
        <sz val="9"/>
        <color rgb="FF000000"/>
        <rFont val="Arial"/>
        <family val="0"/>
        <charset val="1"/>
      </rPr>
      <t xml:space="preserve">Legal: </t>
    </r>
    <r>
      <rPr>
        <sz val="9"/>
        <color rgb="FF000000"/>
        <rFont val="Arial"/>
        <family val="0"/>
        <charset val="1"/>
      </rPr>
      <t xml:space="preserve">WHS Act 2011 s19 &amp; s27</t>
    </r>
  </si>
  <si>
    <t xml:space="preserve">No.</t>
  </si>
  <si>
    <t xml:space="preserve">KPI</t>
  </si>
  <si>
    <t xml:space="preserve">QHSE Area</t>
  </si>
  <si>
    <t xml:space="preserve">Indicator Type</t>
  </si>
  <si>
    <t xml:space="preserve">Standard / Legal Reference</t>
  </si>
  <si>
    <t xml:space="preserve">Formula / Data Source</t>
  </si>
  <si>
    <t xml:space="preserve">Direction</t>
  </si>
  <si>
    <t xml:space="preserve">Target</t>
  </si>
  <si>
    <t xml:space="preserve">Tolerance (%)</t>
  </si>
  <si>
    <t xml:space="preserve">Actual</t>
  </si>
  <si>
    <t xml:space="preserve">Performance (auto)</t>
  </si>
  <si>
    <t xml:space="preserve">Review Frequency</t>
  </si>
  <si>
    <t xml:space="preserve">Last Reviewed</t>
  </si>
  <si>
    <t xml:space="preserve">Next Review Due (auto)</t>
  </si>
  <si>
    <t xml:space="preserve">Review Status (auto)</t>
  </si>
  <si>
    <t xml:space="preserve">Owner</t>
  </si>
  <si>
    <t xml:space="preserve">Action / Comments</t>
  </si>
  <si>
    <t xml:space="preserve">Hazard and near-miss reports closed within 14 days (%)</t>
  </si>
  <si>
    <t xml:space="preserve">Safety</t>
  </si>
  <si>
    <t xml:space="preserve">Leading</t>
  </si>
  <si>
    <t xml:space="preserve">ISO 45001 Cl 10.2; WHS Act s19</t>
  </si>
  <si>
    <t xml:space="preserve">Closed within 14 days / total raised x 100; hazard register</t>
  </si>
  <si>
    <t xml:space="preserve">Higher is better</t>
  </si>
  <si>
    <t xml:space="preserve">Monthly</t>
  </si>
  <si>
    <t xml:space="preserve">Operations Manager</t>
  </si>
  <si>
    <t xml:space="preserve">Assign an action owner at every site</t>
  </si>
  <si>
    <t xml:space="preserve">Critical risk checks completed on schedule (%)</t>
  </si>
  <si>
    <t xml:space="preserve">WHS Act s27; ISO 45001 Cl 9.1.1</t>
  </si>
  <si>
    <t xml:space="preserve">Checks completed / checks scheduled x 100; inspection log</t>
  </si>
  <si>
    <t xml:space="preserve">Site Supervisor</t>
  </si>
  <si>
    <t xml:space="preserve">Maintain</t>
  </si>
  <si>
    <t xml:space="preserve">Lost time injury frequency rate (per million hours)</t>
  </si>
  <si>
    <t xml:space="preserve">Lagging</t>
  </si>
  <si>
    <t xml:space="preserve">WHS Act s38 notification; ISO 45001 Cl 9.1.1</t>
  </si>
  <si>
    <t xml:space="preserve">LTIs x 1,000,000 / hours worked; payroll and incident register</t>
  </si>
  <si>
    <t xml:space="preserve">Lower is better</t>
  </si>
  <si>
    <t xml:space="preserve">Quarterly</t>
  </si>
  <si>
    <t xml:space="preserve">QHSE Manager</t>
  </si>
  <si>
    <t xml:space="preserve">Review at next management review</t>
  </si>
  <si>
    <t xml:space="preserve">Customer complaints per 100 jobs</t>
  </si>
  <si>
    <t xml:space="preserve">Quality</t>
  </si>
  <si>
    <t xml:space="preserve">ISO 9001 Cl 9.1.2 &amp; 9.1.3</t>
  </si>
  <si>
    <t xml:space="preserve">Complaints / jobs completed x 100; complaints register</t>
  </si>
  <si>
    <t xml:space="preserve">Trend upward; check root causes</t>
  </si>
  <si>
    <t xml:space="preserve">First-time pass rate at final inspection (%)</t>
  </si>
  <si>
    <t xml:space="preserve">ISO 9001 Cl 8.6 &amp; 9.1.1</t>
  </si>
  <si>
    <t xml:space="preserve">Passed first time / total inspected x 100; ITP records</t>
  </si>
  <si>
    <t xml:space="preserve">Reportable environmental incidents (number)</t>
  </si>
  <si>
    <t xml:space="preserve">Environment</t>
  </si>
  <si>
    <t xml:space="preserve">State environment protection law; ISO 14001 Cl 9.1.1</t>
  </si>
  <si>
    <t xml:space="preserve">Count of notifiable incidents; incident register</t>
  </si>
  <si>
    <t xml:space="preserve">Nil this period</t>
  </si>
  <si>
    <t xml:space="preserve">Waste diverted from landfill (%)</t>
  </si>
  <si>
    <t xml:space="preserve">ISO 14001 Cl 6.1.2 &amp; 9.1.1</t>
  </si>
  <si>
    <t xml:space="preserve">Diverted tonnes / total tonnes x 100; waste dockets</t>
  </si>
  <si>
    <t xml:space="preserve">Add segregated skips at two largest sites</t>
  </si>
  <si>
    <t xml:space="preserve">Workers holding current licences and tickets (%)</t>
  </si>
  <si>
    <t xml:space="preserve">WHS Regs reg 39; ISO 45001 Cl 7.2</t>
  </si>
  <si>
    <t xml:space="preserve">Workers current / workers requiring a licence x 100; training matrix</t>
  </si>
  <si>
    <t xml:space="preserve">HR Coordinator</t>
  </si>
  <si>
    <t xml:space="preserve">Two renewals booked</t>
  </si>
  <si>
    <t xml:space="preserve">Health monitoring completed on schedule (%)</t>
  </si>
  <si>
    <t xml:space="preserve">Health</t>
  </si>
  <si>
    <t xml:space="preserve">WHS Regs reg 368; ISO 45001 Cl 9.1.1</t>
  </si>
  <si>
    <t xml:space="preserve">Monitoring completed / scheduled x 100; health monitoring records</t>
  </si>
  <si>
    <t xml:space="preserve">Copyright © MiSAFE Solutions Pty Ltd.</t>
  </si>
  <si>
    <t xml:space="preserve">QHSE KPI SCORECARD: SUMMARY</t>
  </si>
  <si>
    <t xml:space="preserve">Document ID: MISAFE-IMS-TMP-046-V1.0    |    Source: KPI Scorecard (live formulas)</t>
  </si>
  <si>
    <t xml:space="preserve">Performance</t>
  </si>
  <si>
    <t xml:space="preserve">Count</t>
  </si>
  <si>
    <t xml:space="preserve">% of Measured</t>
  </si>
  <si>
    <t xml:space="preserve">Review Status</t>
  </si>
  <si>
    <t xml:space="preserve">On Target</t>
  </si>
  <si>
    <t xml:space="preserve">Current</t>
  </si>
  <si>
    <t xml:space="preserve">Watch</t>
  </si>
  <si>
    <t xml:space="preserve">Due Soon</t>
  </si>
  <si>
    <t xml:space="preserve">Off Target</t>
  </si>
  <si>
    <t xml:space="preserve">Overdue</t>
  </si>
  <si>
    <t xml:space="preserve">Total KPIs measured</t>
  </si>
  <si>
    <t xml:space="preserve">Total scheduled reviews</t>
  </si>
  <si>
    <t xml:space="preserve">Counts update automatically from the KPI Scorecard tab. Any Off Target result needs an owner, an action and a due date. Any Overdue review should be cleared before the next management review.</t>
  </si>
  <si>
    <t xml:space="preserve">INSTRUCTIONS</t>
  </si>
  <si>
    <t xml:space="preserve">Purpose</t>
  </si>
  <si>
    <t xml:space="preserve">List every quality, health, safety and environmental KPI in one scorecard so each one has a target, an owner and a review date. It supports ISO 9001:2015, ISO 14001:2015 and ISO 45001:2018 Clause 9.1 (monitoring, measurement, analysis and evaluation), measurable objectives under Clause 6.2, and the officer due diligence duty in section 27 of the Work Health and Safety Act 2011.</t>
  </si>
  <si>
    <t xml:space="preserve">Step 1: List the KPI</t>
  </si>
  <si>
    <t xml:space="preserve">Describe the indicator, its QHSE area, whether it is leading or lagging, the standard or legal reference and the formula or data source. Link every KPI to a risk, a legal duty or an objective. Delete the example rows that do not suit your business.</t>
  </si>
  <si>
    <t xml:space="preserve">Step 2: Set direction, target and tolerance</t>
  </si>
  <si>
    <t xml:space="preserve">Choose Higher is better or Lower is better. Enter the target and a tolerance percentage. A result inside the tolerance shows Watch. A result outside it shows Off Target.</t>
  </si>
  <si>
    <t xml:space="preserve">Step 3: Set frequency and owner</t>
  </si>
  <si>
    <t xml:space="preserve">Choose a review frequency from the dropdown based on risk, not habit. Assign a position, not a person, as the owner.</t>
  </si>
  <si>
    <t xml:space="preserve">Step 4: Enter the actual and review date</t>
  </si>
  <si>
    <t xml:space="preserve">Type the latest actual result and the date (DD/MM/YYYY) you last reviewed the KPI. The Performance, Next Review Due and Review Status columns calculate automatically. Do not overwrite the grey formula cells.</t>
  </si>
  <si>
    <t xml:space="preserve">Performance definitions</t>
  </si>
  <si>
    <t xml:space="preserve">On Target: the actual meets the target. Watch: the actual misses the target but sits inside the tolerance. Off Target: the actual is outside the tolerance. Raise a corrective action under Clause 10.2 for any Off Target result.</t>
  </si>
  <si>
    <t xml:space="preserve">Review status definitions</t>
  </si>
  <si>
    <t xml:space="preserve">Current: the next review date is outside the Due Soon window. Due Soon: due within 14 days (2 days for Weekly, 5 days for Fortnightly). Overdue: the next review date has passed.</t>
  </si>
  <si>
    <t xml:space="preserve">Management review feed</t>
  </si>
  <si>
    <t xml:space="preserve">Use the Summary tab and twelve months of results as an input to management review under ISO 9001 Cl 9.3.2, ISO 14001 Cl 9.3 and ISO 45001 Cl 9.3.</t>
  </si>
  <si>
    <t xml:space="preserve">Document control</t>
  </si>
  <si>
    <t xml:space="preserve">Any change to this scorecard triggers a version increment. Minor edits increase the decimal (V1.1). Structural changes increase the whole number (V2.0).</t>
  </si>
  <si>
    <t xml:space="preserve">DISCLAIMER &amp; COPYRIGHT</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</si>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</sst>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i val="true"/>
      <sz val="8"/>
      <color rgb="FF808080"/>
      <name val="Arial"/>
      <family val="0"/>
      <charset val="1"/>
    </font>
    <font>
      <i val="true"/>
      <sz val="9"/>
      <color rgb="FF595959"/>
      <name val="Arial"/>
      <family val="0"/>
      <charset val="1"/>
    </font>
    <font>
      <b val="true"/>
      <sz val="10"/>
      <color rgb="FF42515A"/>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center" vertical="top"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fals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false" indent="0" shrinkToFit="false"/>
      <protection locked="true" hidden="false"/>
    </xf>
    <xf numFmtId="164" fontId="9" fillId="0" borderId="0" xfId="0" applyFont="true" applyBorder="true" applyAlignment="true" applyProtection="false">
      <alignment horizontal="righ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6" fontId="5" fillId="0" borderId="1" xfId="0" applyFont="true" applyBorder="true" applyAlignment="true" applyProtection="false">
      <alignment horizontal="center" vertical="center" textRotation="0" wrapText="false" indent="0" shrinkToFit="false"/>
      <protection locked="true" hidden="false"/>
    </xf>
    <xf numFmtId="167" fontId="5" fillId="0"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6100"/>
        <sz val="9"/>
      </font>
      <fill>
        <patternFill>
          <bgColor rgb="FFC6EFCE"/>
        </patternFill>
      </fill>
    </dxf>
    <dxf>
      <font>
        <name val="Arial"/>
        <charset val="1"/>
        <family val="0"/>
        <b val="1"/>
        <color rgb="FF000000"/>
        <sz val="9"/>
      </font>
      <fill>
        <patternFill>
          <bgColor rgb="FFFFE699"/>
        </patternFill>
      </fill>
    </dxf>
    <dxf>
      <font>
        <name val="Arial"/>
        <charset val="1"/>
        <family val="0"/>
        <b val="1"/>
        <color rgb="FFFFFFFF"/>
        <sz val="9"/>
      </font>
      <fill>
        <patternFill>
          <bgColor rgb="FFF7941E"/>
        </patternFill>
      </fill>
    </dxf>
  </dxfs>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1609200</xdr:colOff>
      <xdr:row>0</xdr:row>
      <xdr:rowOff>571320</xdr:rowOff>
    </xdr:to>
    <xdr:pic>
      <xdr:nvPicPr>
        <xdr:cNvPr id="0"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1961640</xdr:colOff>
      <xdr:row>0</xdr:row>
      <xdr:rowOff>571320</xdr:rowOff>
    </xdr:to>
    <xdr:pic>
      <xdr:nvPicPr>
        <xdr:cNvPr id="1"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1961640</xdr:colOff>
      <xdr:row>0</xdr:row>
      <xdr:rowOff>571320</xdr:rowOff>
    </xdr:to>
    <xdr:pic>
      <xdr:nvPicPr>
        <xdr:cNvPr id="2"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3" name="Image 1" descr="Picture"/>
        <xdr:cNvPicPr/>
      </xdr:nvPicPr>
      <xdr:blipFill>
        <a:blip r:embed="rId1"/>
        <a:stretch/>
      </xdr:blipFill>
      <xdr:spPr>
        <a:xfrm>
          <a:off x="0" y="0"/>
          <a:ext cx="1961640" cy="571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4" min="3" style="0" width="12"/>
    <col collapsed="false" customWidth="true" hidden="false" outlineLevel="0" max="5" min="5" style="0" width="28"/>
    <col collapsed="false" customWidth="true" hidden="false" outlineLevel="0" max="6" min="6" style="0" width="30"/>
    <col collapsed="false" customWidth="true" hidden="false" outlineLevel="0" max="7" min="7" style="0" width="15"/>
    <col collapsed="false" customWidth="true" hidden="false" outlineLevel="0" max="8" min="8" style="0" width="9"/>
    <col collapsed="false" customWidth="true" hidden="false" outlineLevel="0" max="9" min="9" style="0" width="10"/>
    <col collapsed="false" customWidth="true" hidden="false" outlineLevel="0" max="10" min="10" style="0" width="9"/>
    <col collapsed="false" customWidth="true" hidden="false" outlineLevel="0" max="11" min="11" style="0" width="14"/>
    <col collapsed="false" customWidth="true" hidden="false" outlineLevel="0" max="13" min="12" style="0" width="13"/>
    <col collapsed="false" customWidth="true" hidden="false" outlineLevel="0" max="14" min="14" style="0" width="14"/>
    <col collapsed="false" customWidth="true" hidden="false" outlineLevel="0" max="15" min="15" style="0" width="13"/>
    <col collapsed="false" customWidth="true" hidden="false" outlineLevel="0" max="16" min="16" style="0" width="20"/>
    <col collapsed="false" customWidth="true" hidden="false" outlineLevel="0" max="17" min="17" style="0" width="34"/>
  </cols>
  <sheetData>
    <row r="1" customFormat="false" ht="49.5" hidden="false" customHeight="true" outlineLevel="0" collapsed="false">
      <c r="A1" s="1" t="s">
        <v>0</v>
      </c>
      <c r="B1" s="1"/>
      <c r="C1" s="1"/>
      <c r="D1" s="1"/>
      <c r="E1" s="1"/>
      <c r="F1" s="1"/>
      <c r="G1" s="1"/>
      <c r="H1" s="1"/>
      <c r="I1" s="1"/>
      <c r="J1" s="1"/>
      <c r="K1" s="1"/>
      <c r="L1" s="1"/>
      <c r="M1" s="1"/>
      <c r="N1" s="1"/>
      <c r="O1" s="1"/>
      <c r="P1" s="1"/>
      <c r="Q1" s="1"/>
    </row>
    <row r="2" customFormat="false" ht="18" hidden="false" customHeight="true" outlineLevel="0" collapsed="false">
      <c r="A2" s="2" t="s">
        <v>1</v>
      </c>
      <c r="B2" s="2"/>
      <c r="C2" s="2"/>
      <c r="D2" s="2"/>
      <c r="E2" s="2"/>
      <c r="F2" s="2"/>
      <c r="G2" s="2"/>
      <c r="H2" s="2"/>
      <c r="I2" s="2"/>
      <c r="J2" s="2"/>
      <c r="K2" s="2"/>
      <c r="L2" s="2"/>
      <c r="M2" s="2"/>
      <c r="N2" s="2"/>
      <c r="O2" s="2"/>
      <c r="P2" s="2"/>
      <c r="Q2" s="2"/>
    </row>
    <row r="3" customFormat="false" ht="18" hidden="false" customHeight="true" outlineLevel="0" collapsed="false">
      <c r="A3" s="2" t="s">
        <v>2</v>
      </c>
      <c r="B3" s="2"/>
      <c r="C3" s="2"/>
      <c r="D3" s="2"/>
      <c r="E3" s="2"/>
      <c r="F3" s="2"/>
      <c r="G3" s="2"/>
      <c r="H3" s="2"/>
      <c r="I3" s="2"/>
      <c r="J3" s="2"/>
      <c r="K3" s="2"/>
      <c r="L3" s="2"/>
      <c r="M3" s="2"/>
      <c r="N3" s="2"/>
      <c r="O3" s="2"/>
      <c r="P3" s="2"/>
      <c r="Q3" s="2"/>
    </row>
    <row r="5" customFormat="false" ht="39.75" hidden="false" customHeight="true" outlineLevel="0" collapsed="false">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row>
    <row r="6" customFormat="false" ht="48" hidden="false" customHeight="true" outlineLevel="0" collapsed="false">
      <c r="A6" s="4" t="n">
        <v>1</v>
      </c>
      <c r="B6" s="4" t="s">
        <v>20</v>
      </c>
      <c r="C6" s="4" t="s">
        <v>21</v>
      </c>
      <c r="D6" s="4" t="s">
        <v>22</v>
      </c>
      <c r="E6" s="4" t="s">
        <v>23</v>
      </c>
      <c r="F6" s="4" t="s">
        <v>24</v>
      </c>
      <c r="G6" s="4" t="s">
        <v>25</v>
      </c>
      <c r="H6" s="4" t="n">
        <v>90</v>
      </c>
      <c r="I6" s="4" t="n">
        <v>10</v>
      </c>
      <c r="J6" s="4" t="n">
        <v>84</v>
      </c>
      <c r="K6" s="5" t="str">
        <f aca="false">IF(OR(J6="",H6="",G6=""),"",IF(G6="Higher is better",IF(J6&gt;=H6,"On Target",IF(J6&gt;=H6*(1-I6/100),"Watch","Off Target")),IF(J6&lt;=H6,"On Target",IF(J6&lt;=H6*(1+I6/100),"Watch","Off Target"))))</f>
        <v>Watch</v>
      </c>
      <c r="L6" s="4" t="s">
        <v>26</v>
      </c>
      <c r="M6" s="6" t="n">
        <v>46300</v>
      </c>
      <c r="N6" s="7" t="n">
        <f aca="false">IF(OR(M6="",L6=""),"",M6+IF(L6="Weekly",7,IF(L6="Fortnightly",14,IF(L6="Monthly",30,IF(L6="Quarterly",91,IF(L6="Six-Monthly",182,IF(L6="Annual",365,0)))))))</f>
        <v>46330</v>
      </c>
      <c r="O6" s="5" t="str">
        <f aca="true">IF(N6="","",IF(N6&lt;TODAY(),"Overdue",IF(N6-TODAY()&lt;=IF(OR(L6="Weekly"),2,IF(L6="Fortnightly",5,14)),"Due Soon","Current")))</f>
        <v>Current</v>
      </c>
      <c r="P6" s="4" t="s">
        <v>27</v>
      </c>
      <c r="Q6" s="4" t="s">
        <v>28</v>
      </c>
    </row>
    <row r="7" customFormat="false" ht="48" hidden="false" customHeight="true" outlineLevel="0" collapsed="false">
      <c r="A7" s="8" t="n">
        <v>2</v>
      </c>
      <c r="B7" s="8" t="s">
        <v>29</v>
      </c>
      <c r="C7" s="8" t="s">
        <v>21</v>
      </c>
      <c r="D7" s="8" t="s">
        <v>22</v>
      </c>
      <c r="E7" s="8" t="s">
        <v>30</v>
      </c>
      <c r="F7" s="8" t="s">
        <v>31</v>
      </c>
      <c r="G7" s="8" t="s">
        <v>25</v>
      </c>
      <c r="H7" s="8" t="n">
        <v>100</v>
      </c>
      <c r="I7" s="8" t="n">
        <v>5</v>
      </c>
      <c r="J7" s="8" t="n">
        <v>100</v>
      </c>
      <c r="K7" s="9" t="str">
        <f aca="false">IF(OR(J7="",H7="",G7=""),"",IF(G7="Higher is better",IF(J7&gt;=H7,"On Target",IF(J7&gt;=H7*(1-I7/100),"Watch","Off Target")),IF(J7&lt;=H7,"On Target",IF(J7&lt;=H7*(1+I7/100),"Watch","Off Target"))))</f>
        <v>On Target</v>
      </c>
      <c r="L7" s="8" t="s">
        <v>26</v>
      </c>
      <c r="M7" s="10" t="n">
        <v>46293</v>
      </c>
      <c r="N7" s="11" t="n">
        <f aca="false">IF(OR(M7="",L7=""),"",M7+IF(L7="Weekly",7,IF(L7="Fortnightly",14,IF(L7="Monthly",30,IF(L7="Quarterly",91,IF(L7="Six-Monthly",182,IF(L7="Annual",365,0)))))))</f>
        <v>46323</v>
      </c>
      <c r="O7" s="9" t="str">
        <f aca="true">IF(N7="","",IF(N7&lt;TODAY(),"Overdue",IF(N7-TODAY()&lt;=IF(OR(L7="Weekly"),2,IF(L7="Fortnightly",5,14)),"Due Soon","Current")))</f>
        <v>Due Soon</v>
      </c>
      <c r="P7" s="8" t="s">
        <v>32</v>
      </c>
      <c r="Q7" s="8" t="s">
        <v>33</v>
      </c>
    </row>
    <row r="8" customFormat="false" ht="48" hidden="false" customHeight="true" outlineLevel="0" collapsed="false">
      <c r="A8" s="4" t="n">
        <v>3</v>
      </c>
      <c r="B8" s="4" t="s">
        <v>34</v>
      </c>
      <c r="C8" s="4" t="s">
        <v>21</v>
      </c>
      <c r="D8" s="4" t="s">
        <v>35</v>
      </c>
      <c r="E8" s="4" t="s">
        <v>36</v>
      </c>
      <c r="F8" s="4" t="s">
        <v>37</v>
      </c>
      <c r="G8" s="4" t="s">
        <v>38</v>
      </c>
      <c r="H8" s="4" t="n">
        <v>5</v>
      </c>
      <c r="I8" s="4" t="n">
        <v>20</v>
      </c>
      <c r="J8" s="4" t="n">
        <v>8</v>
      </c>
      <c r="K8" s="5" t="str">
        <f aca="false">IF(OR(J8="",H8="",G8=""),"",IF(G8="Higher is better",IF(J8&gt;=H8,"On Target",IF(J8&gt;=H8*(1-I8/100),"Watch","Off Target")),IF(J8&lt;=H8,"On Target",IF(J8&lt;=H8*(1+I8/100),"Watch","Off Target"))))</f>
        <v>Off Target</v>
      </c>
      <c r="L8" s="4" t="s">
        <v>39</v>
      </c>
      <c r="M8" s="6" t="n">
        <v>46203</v>
      </c>
      <c r="N8" s="7" t="n">
        <f aca="false">IF(OR(M8="",L8=""),"",M8+IF(L8="Weekly",7,IF(L8="Fortnightly",14,IF(L8="Monthly",30,IF(L8="Quarterly",91,IF(L8="Six-Monthly",182,IF(L8="Annual",365,0)))))))</f>
        <v>46294</v>
      </c>
      <c r="O8" s="5" t="str">
        <f aca="true">IF(N8="","",IF(N8&lt;TODAY(),"Overdue",IF(N8-TODAY()&lt;=IF(OR(L8="Weekly"),2,IF(L8="Fortnightly",5,14)),"Due Soon","Current")))</f>
        <v>Overdue</v>
      </c>
      <c r="P8" s="4" t="s">
        <v>40</v>
      </c>
      <c r="Q8" s="4" t="s">
        <v>41</v>
      </c>
    </row>
    <row r="9" customFormat="false" ht="48" hidden="false" customHeight="true" outlineLevel="0" collapsed="false">
      <c r="A9" s="8" t="n">
        <v>4</v>
      </c>
      <c r="B9" s="8" t="s">
        <v>42</v>
      </c>
      <c r="C9" s="8" t="s">
        <v>43</v>
      </c>
      <c r="D9" s="8" t="s">
        <v>35</v>
      </c>
      <c r="E9" s="8" t="s">
        <v>44</v>
      </c>
      <c r="F9" s="8" t="s">
        <v>45</v>
      </c>
      <c r="G9" s="8" t="s">
        <v>38</v>
      </c>
      <c r="H9" s="8" t="n">
        <v>2</v>
      </c>
      <c r="I9" s="8" t="n">
        <v>25</v>
      </c>
      <c r="J9" s="8" t="n">
        <v>2.4</v>
      </c>
      <c r="K9" s="9" t="str">
        <f aca="false">IF(OR(J9="",H9="",G9=""),"",IF(G9="Higher is better",IF(J9&gt;=H9,"On Target",IF(J9&gt;=H9*(1-I9/100),"Watch","Off Target")),IF(J9&lt;=H9,"On Target",IF(J9&lt;=H9*(1+I9/100),"Watch","Off Target"))))</f>
        <v>Watch</v>
      </c>
      <c r="L9" s="8" t="s">
        <v>26</v>
      </c>
      <c r="M9" s="10" t="n">
        <v>46305</v>
      </c>
      <c r="N9" s="11" t="n">
        <f aca="false">IF(OR(M9="",L9=""),"",M9+IF(L9="Weekly",7,IF(L9="Fortnightly",14,IF(L9="Monthly",30,IF(L9="Quarterly",91,IF(L9="Six-Monthly",182,IF(L9="Annual",365,0)))))))</f>
        <v>46335</v>
      </c>
      <c r="O9" s="9" t="str">
        <f aca="true">IF(N9="","",IF(N9&lt;TODAY(),"Overdue",IF(N9-TODAY()&lt;=IF(OR(L9="Weekly"),2,IF(L9="Fortnightly",5,14)),"Due Soon","Current")))</f>
        <v>Current</v>
      </c>
      <c r="P9" s="8" t="s">
        <v>27</v>
      </c>
      <c r="Q9" s="8" t="s">
        <v>46</v>
      </c>
    </row>
    <row r="10" customFormat="false" ht="48" hidden="false" customHeight="true" outlineLevel="0" collapsed="false">
      <c r="A10" s="4" t="n">
        <v>5</v>
      </c>
      <c r="B10" s="4" t="s">
        <v>47</v>
      </c>
      <c r="C10" s="4" t="s">
        <v>43</v>
      </c>
      <c r="D10" s="4" t="s">
        <v>22</v>
      </c>
      <c r="E10" s="4" t="s">
        <v>48</v>
      </c>
      <c r="F10" s="4" t="s">
        <v>49</v>
      </c>
      <c r="G10" s="4" t="s">
        <v>25</v>
      </c>
      <c r="H10" s="4" t="n">
        <v>95</v>
      </c>
      <c r="I10" s="4" t="n">
        <v>5</v>
      </c>
      <c r="J10" s="4" t="n">
        <v>96</v>
      </c>
      <c r="K10" s="5" t="str">
        <f aca="false">IF(OR(J10="",H10="",G10=""),"",IF(G10="Higher is better",IF(J10&gt;=H10,"On Target",IF(J10&gt;=H10*(1-I10/100),"Watch","Off Target")),IF(J10&lt;=H10,"On Target",IF(J10&lt;=H10*(1+I10/100),"Watch","Off Target"))))</f>
        <v>On Target</v>
      </c>
      <c r="L10" s="4" t="s">
        <v>26</v>
      </c>
      <c r="M10" s="6" t="n">
        <v>46285</v>
      </c>
      <c r="N10" s="7" t="n">
        <f aca="false">IF(OR(M10="",L10=""),"",M10+IF(L10="Weekly",7,IF(L10="Fortnightly",14,IF(L10="Monthly",30,IF(L10="Quarterly",91,IF(L10="Six-Monthly",182,IF(L10="Annual",365,0)))))))</f>
        <v>46315</v>
      </c>
      <c r="O10" s="5" t="str">
        <f aca="true">IF(N10="","",IF(N10&lt;TODAY(),"Overdue",IF(N10-TODAY()&lt;=IF(OR(L10="Weekly"),2,IF(L10="Fortnightly",5,14)),"Due Soon","Current")))</f>
        <v>Due Soon</v>
      </c>
      <c r="P10" s="4" t="s">
        <v>40</v>
      </c>
      <c r="Q10" s="4" t="s">
        <v>33</v>
      </c>
    </row>
    <row r="11" customFormat="false" ht="48" hidden="false" customHeight="true" outlineLevel="0" collapsed="false">
      <c r="A11" s="8" t="n">
        <v>6</v>
      </c>
      <c r="B11" s="8" t="s">
        <v>50</v>
      </c>
      <c r="C11" s="8" t="s">
        <v>51</v>
      </c>
      <c r="D11" s="8" t="s">
        <v>35</v>
      </c>
      <c r="E11" s="8" t="s">
        <v>52</v>
      </c>
      <c r="F11" s="8" t="s">
        <v>53</v>
      </c>
      <c r="G11" s="8" t="s">
        <v>38</v>
      </c>
      <c r="H11" s="8" t="n">
        <v>0</v>
      </c>
      <c r="I11" s="8" t="n">
        <v>0</v>
      </c>
      <c r="J11" s="8" t="n">
        <v>0</v>
      </c>
      <c r="K11" s="9" t="str">
        <f aca="false">IF(OR(J11="",H11="",G11=""),"",IF(G11="Higher is better",IF(J11&gt;=H11,"On Target",IF(J11&gt;=H11*(1-I11/100),"Watch","Off Target")),IF(J11&lt;=H11,"On Target",IF(J11&lt;=H11*(1+I11/100),"Watch","Off Target"))))</f>
        <v>On Target</v>
      </c>
      <c r="L11" s="8" t="s">
        <v>26</v>
      </c>
      <c r="M11" s="10" t="n">
        <v>46310</v>
      </c>
      <c r="N11" s="11" t="n">
        <f aca="false">IF(OR(M11="",L11=""),"",M11+IF(L11="Weekly",7,IF(L11="Fortnightly",14,IF(L11="Monthly",30,IF(L11="Quarterly",91,IF(L11="Six-Monthly",182,IF(L11="Annual",365,0)))))))</f>
        <v>46340</v>
      </c>
      <c r="O11" s="9" t="str">
        <f aca="true">IF(N11="","",IF(N11&lt;TODAY(),"Overdue",IF(N11-TODAY()&lt;=IF(OR(L11="Weekly"),2,IF(L11="Fortnightly",5,14)),"Due Soon","Current")))</f>
        <v>Current</v>
      </c>
      <c r="P11" s="8" t="s">
        <v>40</v>
      </c>
      <c r="Q11" s="8" t="s">
        <v>54</v>
      </c>
    </row>
    <row r="12" customFormat="false" ht="48" hidden="false" customHeight="true" outlineLevel="0" collapsed="false">
      <c r="A12" s="4" t="n">
        <v>7</v>
      </c>
      <c r="B12" s="4" t="s">
        <v>55</v>
      </c>
      <c r="C12" s="4" t="s">
        <v>51</v>
      </c>
      <c r="D12" s="4" t="s">
        <v>35</v>
      </c>
      <c r="E12" s="4" t="s">
        <v>56</v>
      </c>
      <c r="F12" s="4" t="s">
        <v>57</v>
      </c>
      <c r="G12" s="4" t="s">
        <v>25</v>
      </c>
      <c r="H12" s="4" t="n">
        <v>70</v>
      </c>
      <c r="I12" s="4" t="n">
        <v>10</v>
      </c>
      <c r="J12" s="4" t="n">
        <v>61</v>
      </c>
      <c r="K12" s="5" t="str">
        <f aca="false">IF(OR(J12="",H12="",G12=""),"",IF(G12="Higher is better",IF(J12&gt;=H12,"On Target",IF(J12&gt;=H12*(1-I12/100),"Watch","Off Target")),IF(J12&lt;=H12,"On Target",IF(J12&lt;=H12*(1+I12/100),"Watch","Off Target"))))</f>
        <v>Off Target</v>
      </c>
      <c r="L12" s="4" t="s">
        <v>39</v>
      </c>
      <c r="M12" s="6" t="n">
        <v>46235</v>
      </c>
      <c r="N12" s="7" t="n">
        <f aca="false">IF(OR(M12="",L12=""),"",M12+IF(L12="Weekly",7,IF(L12="Fortnightly",14,IF(L12="Monthly",30,IF(L12="Quarterly",91,IF(L12="Six-Monthly",182,IF(L12="Annual",365,0)))))))</f>
        <v>46326</v>
      </c>
      <c r="O12" s="5" t="str">
        <f aca="true">IF(N12="","",IF(N12&lt;TODAY(),"Overdue",IF(N12-TODAY()&lt;=IF(OR(L12="Weekly"),2,IF(L12="Fortnightly",5,14)),"Due Soon","Current")))</f>
        <v>Due Soon</v>
      </c>
      <c r="P12" s="4" t="s">
        <v>32</v>
      </c>
      <c r="Q12" s="4" t="s">
        <v>58</v>
      </c>
    </row>
    <row r="13" customFormat="false" ht="48" hidden="false" customHeight="true" outlineLevel="0" collapsed="false">
      <c r="A13" s="8" t="n">
        <v>8</v>
      </c>
      <c r="B13" s="8" t="s">
        <v>59</v>
      </c>
      <c r="C13" s="8" t="s">
        <v>21</v>
      </c>
      <c r="D13" s="8" t="s">
        <v>22</v>
      </c>
      <c r="E13" s="8" t="s">
        <v>60</v>
      </c>
      <c r="F13" s="8" t="s">
        <v>61</v>
      </c>
      <c r="G13" s="8" t="s">
        <v>25</v>
      </c>
      <c r="H13" s="8" t="n">
        <v>100</v>
      </c>
      <c r="I13" s="8" t="n">
        <v>3</v>
      </c>
      <c r="J13" s="8" t="n">
        <v>98</v>
      </c>
      <c r="K13" s="9" t="str">
        <f aca="false">IF(OR(J13="",H13="",G13=""),"",IF(G13="Higher is better",IF(J13&gt;=H13,"On Target",IF(J13&gt;=H13*(1-I13/100),"Watch","Off Target")),IF(J13&lt;=H13,"On Target",IF(J13&lt;=H13*(1+I13/100),"Watch","Off Target"))))</f>
        <v>Watch</v>
      </c>
      <c r="L13" s="8" t="s">
        <v>26</v>
      </c>
      <c r="M13" s="10" t="n">
        <v>46307</v>
      </c>
      <c r="N13" s="11" t="n">
        <f aca="false">IF(OR(M13="",L13=""),"",M13+IF(L13="Weekly",7,IF(L13="Fortnightly",14,IF(L13="Monthly",30,IF(L13="Quarterly",91,IF(L13="Six-Monthly",182,IF(L13="Annual",365,0)))))))</f>
        <v>46337</v>
      </c>
      <c r="O13" s="9" t="str">
        <f aca="true">IF(N13="","",IF(N13&lt;TODAY(),"Overdue",IF(N13-TODAY()&lt;=IF(OR(L13="Weekly"),2,IF(L13="Fortnightly",5,14)),"Due Soon","Current")))</f>
        <v>Current</v>
      </c>
      <c r="P13" s="8" t="s">
        <v>62</v>
      </c>
      <c r="Q13" s="8" t="s">
        <v>63</v>
      </c>
    </row>
    <row r="14" customFormat="false" ht="48" hidden="false" customHeight="true" outlineLevel="0" collapsed="false">
      <c r="A14" s="4" t="n">
        <v>9</v>
      </c>
      <c r="B14" s="4" t="s">
        <v>64</v>
      </c>
      <c r="C14" s="4" t="s">
        <v>65</v>
      </c>
      <c r="D14" s="4" t="s">
        <v>22</v>
      </c>
      <c r="E14" s="4" t="s">
        <v>66</v>
      </c>
      <c r="F14" s="4" t="s">
        <v>67</v>
      </c>
      <c r="G14" s="4" t="s">
        <v>25</v>
      </c>
      <c r="H14" s="4" t="n">
        <v>100</v>
      </c>
      <c r="I14" s="4" t="n">
        <v>5</v>
      </c>
      <c r="J14" s="4" t="n">
        <v>100</v>
      </c>
      <c r="K14" s="5" t="str">
        <f aca="false">IF(OR(J14="",H14="",G14=""),"",IF(G14="Higher is better",IF(J14&gt;=H14,"On Target",IF(J14&gt;=H14*(1-I14/100),"Watch","Off Target")),IF(J14&lt;=H14,"On Target",IF(J14&lt;=H14*(1+I14/100),"Watch","Off Target"))))</f>
        <v>On Target</v>
      </c>
      <c r="L14" s="4" t="s">
        <v>39</v>
      </c>
      <c r="M14" s="6" t="n">
        <v>46296</v>
      </c>
      <c r="N14" s="7" t="n">
        <f aca="false">IF(OR(M14="",L14=""),"",M14+IF(L14="Weekly",7,IF(L14="Fortnightly",14,IF(L14="Monthly",30,IF(L14="Quarterly",91,IF(L14="Six-Monthly",182,IF(L14="Annual",365,0)))))))</f>
        <v>46387</v>
      </c>
      <c r="O14" s="5" t="str">
        <f aca="true">IF(N14="","",IF(N14&lt;TODAY(),"Overdue",IF(N14-TODAY()&lt;=IF(OR(L14="Weekly"),2,IF(L14="Fortnightly",5,14)),"Due Soon","Current")))</f>
        <v>Current</v>
      </c>
      <c r="P14" s="4" t="s">
        <v>40</v>
      </c>
      <c r="Q14" s="4" t="s">
        <v>33</v>
      </c>
    </row>
    <row r="15" customFormat="false" ht="19.5" hidden="false" customHeight="true" outlineLevel="0" collapsed="false">
      <c r="A15" s="8" t="n">
        <v>10</v>
      </c>
      <c r="B15" s="8"/>
      <c r="C15" s="8"/>
      <c r="D15" s="8"/>
      <c r="E15" s="8"/>
      <c r="F15" s="8"/>
      <c r="G15" s="8"/>
      <c r="H15" s="8"/>
      <c r="I15" s="8"/>
      <c r="J15" s="8"/>
      <c r="K15" s="9" t="str">
        <f aca="false">IF(OR(J15="",H15="",G15=""),"",IF(G15="Higher is better",IF(J15&gt;=H15,"On Target",IF(J15&gt;=H15*(1-I15/100),"Watch","Off Target")),IF(J15&lt;=H15,"On Target",IF(J15&lt;=H15*(1+I15/100),"Watch","Off Target"))))</f>
        <v/>
      </c>
      <c r="L15" s="8"/>
      <c r="M15" s="10"/>
      <c r="N15" s="11" t="str">
        <f aca="false">IF(OR(M15="",L15=""),"",M15+IF(L15="Weekly",7,IF(L15="Fortnightly",14,IF(L15="Monthly",30,IF(L15="Quarterly",91,IF(L15="Six-Monthly",182,IF(L15="Annual",365,0)))))))</f>
        <v/>
      </c>
      <c r="O15" s="9" t="str">
        <f aca="true">IF(N15="","",IF(N15&lt;TODAY(),"Overdue",IF(N15-TODAY()&lt;=IF(OR(L15="Weekly"),2,IF(L15="Fortnightly",5,14)),"Due Soon","Current")))</f>
        <v/>
      </c>
      <c r="P15" s="8"/>
      <c r="Q15" s="8"/>
    </row>
    <row r="16" customFormat="false" ht="19.5" hidden="false" customHeight="true" outlineLevel="0" collapsed="false">
      <c r="A16" s="4" t="n">
        <v>11</v>
      </c>
      <c r="B16" s="4"/>
      <c r="C16" s="4"/>
      <c r="D16" s="4"/>
      <c r="E16" s="4"/>
      <c r="F16" s="4"/>
      <c r="G16" s="4"/>
      <c r="H16" s="4"/>
      <c r="I16" s="4"/>
      <c r="J16" s="4"/>
      <c r="K16" s="5" t="str">
        <f aca="false">IF(OR(J16="",H16="",G16=""),"",IF(G16="Higher is better",IF(J16&gt;=H16,"On Target",IF(J16&gt;=H16*(1-I16/100),"Watch","Off Target")),IF(J16&lt;=H16,"On Target",IF(J16&lt;=H16*(1+I16/100),"Watch","Off Target"))))</f>
        <v/>
      </c>
      <c r="L16" s="4"/>
      <c r="M16" s="6"/>
      <c r="N16" s="7" t="str">
        <f aca="false">IF(OR(M16="",L16=""),"",M16+IF(L16="Weekly",7,IF(L16="Fortnightly",14,IF(L16="Monthly",30,IF(L16="Quarterly",91,IF(L16="Six-Monthly",182,IF(L16="Annual",365,0)))))))</f>
        <v/>
      </c>
      <c r="O16" s="5" t="str">
        <f aca="true">IF(N16="","",IF(N16&lt;TODAY(),"Overdue",IF(N16-TODAY()&lt;=IF(OR(L16="Weekly"),2,IF(L16="Fortnightly",5,14)),"Due Soon","Current")))</f>
        <v/>
      </c>
      <c r="P16" s="4"/>
      <c r="Q16" s="4"/>
    </row>
    <row r="17" customFormat="false" ht="19.5" hidden="false" customHeight="true" outlineLevel="0" collapsed="false">
      <c r="A17" s="8" t="n">
        <v>12</v>
      </c>
      <c r="B17" s="8"/>
      <c r="C17" s="8"/>
      <c r="D17" s="8"/>
      <c r="E17" s="8"/>
      <c r="F17" s="8"/>
      <c r="G17" s="8"/>
      <c r="H17" s="8"/>
      <c r="I17" s="8"/>
      <c r="J17" s="8"/>
      <c r="K17" s="9" t="str">
        <f aca="false">IF(OR(J17="",H17="",G17=""),"",IF(G17="Higher is better",IF(J17&gt;=H17,"On Target",IF(J17&gt;=H17*(1-I17/100),"Watch","Off Target")),IF(J17&lt;=H17,"On Target",IF(J17&lt;=H17*(1+I17/100),"Watch","Off Target"))))</f>
        <v/>
      </c>
      <c r="L17" s="8"/>
      <c r="M17" s="10"/>
      <c r="N17" s="11" t="str">
        <f aca="false">IF(OR(M17="",L17=""),"",M17+IF(L17="Weekly",7,IF(L17="Fortnightly",14,IF(L17="Monthly",30,IF(L17="Quarterly",91,IF(L17="Six-Monthly",182,IF(L17="Annual",365,0)))))))</f>
        <v/>
      </c>
      <c r="O17" s="9" t="str">
        <f aca="true">IF(N17="","",IF(N17&lt;TODAY(),"Overdue",IF(N17-TODAY()&lt;=IF(OR(L17="Weekly"),2,IF(L17="Fortnightly",5,14)),"Due Soon","Current")))</f>
        <v/>
      </c>
      <c r="P17" s="8"/>
      <c r="Q17" s="8"/>
    </row>
    <row r="18" customFormat="false" ht="19.5" hidden="false" customHeight="true" outlineLevel="0" collapsed="false">
      <c r="A18" s="4" t="n">
        <v>13</v>
      </c>
      <c r="B18" s="4"/>
      <c r="C18" s="4"/>
      <c r="D18" s="4"/>
      <c r="E18" s="4"/>
      <c r="F18" s="4"/>
      <c r="G18" s="4"/>
      <c r="H18" s="4"/>
      <c r="I18" s="4"/>
      <c r="J18" s="4"/>
      <c r="K18" s="5" t="str">
        <f aca="false">IF(OR(J18="",H18="",G18=""),"",IF(G18="Higher is better",IF(J18&gt;=H18,"On Target",IF(J18&gt;=H18*(1-I18/100),"Watch","Off Target")),IF(J18&lt;=H18,"On Target",IF(J18&lt;=H18*(1+I18/100),"Watch","Off Target"))))</f>
        <v/>
      </c>
      <c r="L18" s="4"/>
      <c r="M18" s="6"/>
      <c r="N18" s="7" t="str">
        <f aca="false">IF(OR(M18="",L18=""),"",M18+IF(L18="Weekly",7,IF(L18="Fortnightly",14,IF(L18="Monthly",30,IF(L18="Quarterly",91,IF(L18="Six-Monthly",182,IF(L18="Annual",365,0)))))))</f>
        <v/>
      </c>
      <c r="O18" s="5" t="str">
        <f aca="true">IF(N18="","",IF(N18&lt;TODAY(),"Overdue",IF(N18-TODAY()&lt;=IF(OR(L18="Weekly"),2,IF(L18="Fortnightly",5,14)),"Due Soon","Current")))</f>
        <v/>
      </c>
      <c r="P18" s="4"/>
      <c r="Q18" s="4"/>
    </row>
    <row r="19" customFormat="false" ht="19.5" hidden="false" customHeight="true" outlineLevel="0" collapsed="false">
      <c r="A19" s="8" t="n">
        <v>14</v>
      </c>
      <c r="B19" s="8"/>
      <c r="C19" s="8"/>
      <c r="D19" s="8"/>
      <c r="E19" s="8"/>
      <c r="F19" s="8"/>
      <c r="G19" s="8"/>
      <c r="H19" s="8"/>
      <c r="I19" s="8"/>
      <c r="J19" s="8"/>
      <c r="K19" s="9" t="str">
        <f aca="false">IF(OR(J19="",H19="",G19=""),"",IF(G19="Higher is better",IF(J19&gt;=H19,"On Target",IF(J19&gt;=H19*(1-I19/100),"Watch","Off Target")),IF(J19&lt;=H19,"On Target",IF(J19&lt;=H19*(1+I19/100),"Watch","Off Target"))))</f>
        <v/>
      </c>
      <c r="L19" s="8"/>
      <c r="M19" s="10"/>
      <c r="N19" s="11" t="str">
        <f aca="false">IF(OR(M19="",L19=""),"",M19+IF(L19="Weekly",7,IF(L19="Fortnightly",14,IF(L19="Monthly",30,IF(L19="Quarterly",91,IF(L19="Six-Monthly",182,IF(L19="Annual",365,0)))))))</f>
        <v/>
      </c>
      <c r="O19" s="9" t="str">
        <f aca="true">IF(N19="","",IF(N19&lt;TODAY(),"Overdue",IF(N19-TODAY()&lt;=IF(OR(L19="Weekly"),2,IF(L19="Fortnightly",5,14)),"Due Soon","Current")))</f>
        <v/>
      </c>
      <c r="P19" s="8"/>
      <c r="Q19" s="8"/>
    </row>
    <row r="20" customFormat="false" ht="19.5" hidden="false" customHeight="true" outlineLevel="0" collapsed="false">
      <c r="A20" s="4" t="n">
        <v>15</v>
      </c>
      <c r="B20" s="4"/>
      <c r="C20" s="4"/>
      <c r="D20" s="4"/>
      <c r="E20" s="4"/>
      <c r="F20" s="4"/>
      <c r="G20" s="4"/>
      <c r="H20" s="4"/>
      <c r="I20" s="4"/>
      <c r="J20" s="4"/>
      <c r="K20" s="5" t="str">
        <f aca="false">IF(OR(J20="",H20="",G20=""),"",IF(G20="Higher is better",IF(J20&gt;=H20,"On Target",IF(J20&gt;=H20*(1-I20/100),"Watch","Off Target")),IF(J20&lt;=H20,"On Target",IF(J20&lt;=H20*(1+I20/100),"Watch","Off Target"))))</f>
        <v/>
      </c>
      <c r="L20" s="4"/>
      <c r="M20" s="6"/>
      <c r="N20" s="7" t="str">
        <f aca="false">IF(OR(M20="",L20=""),"",M20+IF(L20="Weekly",7,IF(L20="Fortnightly",14,IF(L20="Monthly",30,IF(L20="Quarterly",91,IF(L20="Six-Monthly",182,IF(L20="Annual",365,0)))))))</f>
        <v/>
      </c>
      <c r="O20" s="5" t="str">
        <f aca="true">IF(N20="","",IF(N20&lt;TODAY(),"Overdue",IF(N20-TODAY()&lt;=IF(OR(L20="Weekly"),2,IF(L20="Fortnightly",5,14)),"Due Soon","Current")))</f>
        <v/>
      </c>
      <c r="P20" s="4"/>
      <c r="Q20" s="4"/>
    </row>
    <row r="21" customFormat="false" ht="19.5" hidden="false" customHeight="true" outlineLevel="0" collapsed="false">
      <c r="A21" s="8" t="n">
        <v>16</v>
      </c>
      <c r="B21" s="8"/>
      <c r="C21" s="8"/>
      <c r="D21" s="8"/>
      <c r="E21" s="8"/>
      <c r="F21" s="8"/>
      <c r="G21" s="8"/>
      <c r="H21" s="8"/>
      <c r="I21" s="8"/>
      <c r="J21" s="8"/>
      <c r="K21" s="9" t="str">
        <f aca="false">IF(OR(J21="",H21="",G21=""),"",IF(G21="Higher is better",IF(J21&gt;=H21,"On Target",IF(J21&gt;=H21*(1-I21/100),"Watch","Off Target")),IF(J21&lt;=H21,"On Target",IF(J21&lt;=H21*(1+I21/100),"Watch","Off Target"))))</f>
        <v/>
      </c>
      <c r="L21" s="8"/>
      <c r="M21" s="10"/>
      <c r="N21" s="11" t="str">
        <f aca="false">IF(OR(M21="",L21=""),"",M21+IF(L21="Weekly",7,IF(L21="Fortnightly",14,IF(L21="Monthly",30,IF(L21="Quarterly",91,IF(L21="Six-Monthly",182,IF(L21="Annual",365,0)))))))</f>
        <v/>
      </c>
      <c r="O21" s="9" t="str">
        <f aca="true">IF(N21="","",IF(N21&lt;TODAY(),"Overdue",IF(N21-TODAY()&lt;=IF(OR(L21="Weekly"),2,IF(L21="Fortnightly",5,14)),"Due Soon","Current")))</f>
        <v/>
      </c>
      <c r="P21" s="8"/>
      <c r="Q21" s="8"/>
    </row>
    <row r="22" customFormat="false" ht="19.5" hidden="false" customHeight="true" outlineLevel="0" collapsed="false">
      <c r="A22" s="4" t="n">
        <v>17</v>
      </c>
      <c r="B22" s="4"/>
      <c r="C22" s="4"/>
      <c r="D22" s="4"/>
      <c r="E22" s="4"/>
      <c r="F22" s="4"/>
      <c r="G22" s="4"/>
      <c r="H22" s="4"/>
      <c r="I22" s="4"/>
      <c r="J22" s="4"/>
      <c r="K22" s="5" t="str">
        <f aca="false">IF(OR(J22="",H22="",G22=""),"",IF(G22="Higher is better",IF(J22&gt;=H22,"On Target",IF(J22&gt;=H22*(1-I22/100),"Watch","Off Target")),IF(J22&lt;=H22,"On Target",IF(J22&lt;=H22*(1+I22/100),"Watch","Off Target"))))</f>
        <v/>
      </c>
      <c r="L22" s="4"/>
      <c r="M22" s="6"/>
      <c r="N22" s="7" t="str">
        <f aca="false">IF(OR(M22="",L22=""),"",M22+IF(L22="Weekly",7,IF(L22="Fortnightly",14,IF(L22="Monthly",30,IF(L22="Quarterly",91,IF(L22="Six-Monthly",182,IF(L22="Annual",365,0)))))))</f>
        <v/>
      </c>
      <c r="O22" s="5" t="str">
        <f aca="true">IF(N22="","",IF(N22&lt;TODAY(),"Overdue",IF(N22-TODAY()&lt;=IF(OR(L22="Weekly"),2,IF(L22="Fortnightly",5,14)),"Due Soon","Current")))</f>
        <v/>
      </c>
      <c r="P22" s="4"/>
      <c r="Q22" s="4"/>
    </row>
    <row r="23" customFormat="false" ht="19.5" hidden="false" customHeight="true" outlineLevel="0" collapsed="false">
      <c r="A23" s="8" t="n">
        <v>18</v>
      </c>
      <c r="B23" s="8"/>
      <c r="C23" s="8"/>
      <c r="D23" s="8"/>
      <c r="E23" s="8"/>
      <c r="F23" s="8"/>
      <c r="G23" s="8"/>
      <c r="H23" s="8"/>
      <c r="I23" s="8"/>
      <c r="J23" s="8"/>
      <c r="K23" s="9" t="str">
        <f aca="false">IF(OR(J23="",H23="",G23=""),"",IF(G23="Higher is better",IF(J23&gt;=H23,"On Target",IF(J23&gt;=H23*(1-I23/100),"Watch","Off Target")),IF(J23&lt;=H23,"On Target",IF(J23&lt;=H23*(1+I23/100),"Watch","Off Target"))))</f>
        <v/>
      </c>
      <c r="L23" s="8"/>
      <c r="M23" s="10"/>
      <c r="N23" s="11" t="str">
        <f aca="false">IF(OR(M23="",L23=""),"",M23+IF(L23="Weekly",7,IF(L23="Fortnightly",14,IF(L23="Monthly",30,IF(L23="Quarterly",91,IF(L23="Six-Monthly",182,IF(L23="Annual",365,0)))))))</f>
        <v/>
      </c>
      <c r="O23" s="9" t="str">
        <f aca="true">IF(N23="","",IF(N23&lt;TODAY(),"Overdue",IF(N23-TODAY()&lt;=IF(OR(L23="Weekly"),2,IF(L23="Fortnightly",5,14)),"Due Soon","Current")))</f>
        <v/>
      </c>
      <c r="P23" s="8"/>
      <c r="Q23" s="8"/>
    </row>
    <row r="24" customFormat="false" ht="19.5" hidden="false" customHeight="true" outlineLevel="0" collapsed="false">
      <c r="A24" s="4" t="n">
        <v>19</v>
      </c>
      <c r="B24" s="4"/>
      <c r="C24" s="4"/>
      <c r="D24" s="4"/>
      <c r="E24" s="4"/>
      <c r="F24" s="4"/>
      <c r="G24" s="4"/>
      <c r="H24" s="4"/>
      <c r="I24" s="4"/>
      <c r="J24" s="4"/>
      <c r="K24" s="5" t="str">
        <f aca="false">IF(OR(J24="",H24="",G24=""),"",IF(G24="Higher is better",IF(J24&gt;=H24,"On Target",IF(J24&gt;=H24*(1-I24/100),"Watch","Off Target")),IF(J24&lt;=H24,"On Target",IF(J24&lt;=H24*(1+I24/100),"Watch","Off Target"))))</f>
        <v/>
      </c>
      <c r="L24" s="4"/>
      <c r="M24" s="6"/>
      <c r="N24" s="7" t="str">
        <f aca="false">IF(OR(M24="",L24=""),"",M24+IF(L24="Weekly",7,IF(L24="Fortnightly",14,IF(L24="Monthly",30,IF(L24="Quarterly",91,IF(L24="Six-Monthly",182,IF(L24="Annual",365,0)))))))</f>
        <v/>
      </c>
      <c r="O24" s="5" t="str">
        <f aca="true">IF(N24="","",IF(N24&lt;TODAY(),"Overdue",IF(N24-TODAY()&lt;=IF(OR(L24="Weekly"),2,IF(L24="Fortnightly",5,14)),"Due Soon","Current")))</f>
        <v/>
      </c>
      <c r="P24" s="4"/>
      <c r="Q24" s="4"/>
    </row>
    <row r="25" customFormat="false" ht="19.5" hidden="false" customHeight="true" outlineLevel="0" collapsed="false">
      <c r="A25" s="8" t="n">
        <v>20</v>
      </c>
      <c r="B25" s="8"/>
      <c r="C25" s="8"/>
      <c r="D25" s="8"/>
      <c r="E25" s="8"/>
      <c r="F25" s="8"/>
      <c r="G25" s="8"/>
      <c r="H25" s="8"/>
      <c r="I25" s="8"/>
      <c r="J25" s="8"/>
      <c r="K25" s="9" t="str">
        <f aca="false">IF(OR(J25="",H25="",G25=""),"",IF(G25="Higher is better",IF(J25&gt;=H25,"On Target",IF(J25&gt;=H25*(1-I25/100),"Watch","Off Target")),IF(J25&lt;=H25,"On Target",IF(J25&lt;=H25*(1+I25/100),"Watch","Off Target"))))</f>
        <v/>
      </c>
      <c r="L25" s="8"/>
      <c r="M25" s="10"/>
      <c r="N25" s="11" t="str">
        <f aca="false">IF(OR(M25="",L25=""),"",M25+IF(L25="Weekly",7,IF(L25="Fortnightly",14,IF(L25="Monthly",30,IF(L25="Quarterly",91,IF(L25="Six-Monthly",182,IF(L25="Annual",365,0)))))))</f>
        <v/>
      </c>
      <c r="O25" s="9" t="str">
        <f aca="true">IF(N25="","",IF(N25&lt;TODAY(),"Overdue",IF(N25-TODAY()&lt;=IF(OR(L25="Weekly"),2,IF(L25="Fortnightly",5,14)),"Due Soon","Current")))</f>
        <v/>
      </c>
      <c r="P25" s="8"/>
      <c r="Q25" s="8"/>
    </row>
    <row r="26" customFormat="false" ht="19.5" hidden="false" customHeight="true" outlineLevel="0" collapsed="false">
      <c r="A26" s="4" t="n">
        <v>21</v>
      </c>
      <c r="B26" s="4"/>
      <c r="C26" s="4"/>
      <c r="D26" s="4"/>
      <c r="E26" s="4"/>
      <c r="F26" s="4"/>
      <c r="G26" s="4"/>
      <c r="H26" s="4"/>
      <c r="I26" s="4"/>
      <c r="J26" s="4"/>
      <c r="K26" s="5" t="str">
        <f aca="false">IF(OR(J26="",H26="",G26=""),"",IF(G26="Higher is better",IF(J26&gt;=H26,"On Target",IF(J26&gt;=H26*(1-I26/100),"Watch","Off Target")),IF(J26&lt;=H26,"On Target",IF(J26&lt;=H26*(1+I26/100),"Watch","Off Target"))))</f>
        <v/>
      </c>
      <c r="L26" s="4"/>
      <c r="M26" s="6"/>
      <c r="N26" s="7" t="str">
        <f aca="false">IF(OR(M26="",L26=""),"",M26+IF(L26="Weekly",7,IF(L26="Fortnightly",14,IF(L26="Monthly",30,IF(L26="Quarterly",91,IF(L26="Six-Monthly",182,IF(L26="Annual",365,0)))))))</f>
        <v/>
      </c>
      <c r="O26" s="5" t="str">
        <f aca="true">IF(N26="","",IF(N26&lt;TODAY(),"Overdue",IF(N26-TODAY()&lt;=IF(OR(L26="Weekly"),2,IF(L26="Fortnightly",5,14)),"Due Soon","Current")))</f>
        <v/>
      </c>
      <c r="P26" s="4"/>
      <c r="Q26" s="4"/>
    </row>
    <row r="27" customFormat="false" ht="19.5" hidden="false" customHeight="true" outlineLevel="0" collapsed="false">
      <c r="A27" s="8" t="n">
        <v>22</v>
      </c>
      <c r="B27" s="8"/>
      <c r="C27" s="8"/>
      <c r="D27" s="8"/>
      <c r="E27" s="8"/>
      <c r="F27" s="8"/>
      <c r="G27" s="8"/>
      <c r="H27" s="8"/>
      <c r="I27" s="8"/>
      <c r="J27" s="8"/>
      <c r="K27" s="9" t="str">
        <f aca="false">IF(OR(J27="",H27="",G27=""),"",IF(G27="Higher is better",IF(J27&gt;=H27,"On Target",IF(J27&gt;=H27*(1-I27/100),"Watch","Off Target")),IF(J27&lt;=H27,"On Target",IF(J27&lt;=H27*(1+I27/100),"Watch","Off Target"))))</f>
        <v/>
      </c>
      <c r="L27" s="8"/>
      <c r="M27" s="10"/>
      <c r="N27" s="11" t="str">
        <f aca="false">IF(OR(M27="",L27=""),"",M27+IF(L27="Weekly",7,IF(L27="Fortnightly",14,IF(L27="Monthly",30,IF(L27="Quarterly",91,IF(L27="Six-Monthly",182,IF(L27="Annual",365,0)))))))</f>
        <v/>
      </c>
      <c r="O27" s="9" t="str">
        <f aca="true">IF(N27="","",IF(N27&lt;TODAY(),"Overdue",IF(N27-TODAY()&lt;=IF(OR(L27="Weekly"),2,IF(L27="Fortnightly",5,14)),"Due Soon","Current")))</f>
        <v/>
      </c>
      <c r="P27" s="8"/>
      <c r="Q27" s="8"/>
    </row>
    <row r="28" customFormat="false" ht="19.5" hidden="false" customHeight="true" outlineLevel="0" collapsed="false">
      <c r="A28" s="4" t="n">
        <v>23</v>
      </c>
      <c r="B28" s="4"/>
      <c r="C28" s="4"/>
      <c r="D28" s="4"/>
      <c r="E28" s="4"/>
      <c r="F28" s="4"/>
      <c r="G28" s="4"/>
      <c r="H28" s="4"/>
      <c r="I28" s="4"/>
      <c r="J28" s="4"/>
      <c r="K28" s="5" t="str">
        <f aca="false">IF(OR(J28="",H28="",G28=""),"",IF(G28="Higher is better",IF(J28&gt;=H28,"On Target",IF(J28&gt;=H28*(1-I28/100),"Watch","Off Target")),IF(J28&lt;=H28,"On Target",IF(J28&lt;=H28*(1+I28/100),"Watch","Off Target"))))</f>
        <v/>
      </c>
      <c r="L28" s="4"/>
      <c r="M28" s="6"/>
      <c r="N28" s="7" t="str">
        <f aca="false">IF(OR(M28="",L28=""),"",M28+IF(L28="Weekly",7,IF(L28="Fortnightly",14,IF(L28="Monthly",30,IF(L28="Quarterly",91,IF(L28="Six-Monthly",182,IF(L28="Annual",365,0)))))))</f>
        <v/>
      </c>
      <c r="O28" s="5" t="str">
        <f aca="true">IF(N28="","",IF(N28&lt;TODAY(),"Overdue",IF(N28-TODAY()&lt;=IF(OR(L28="Weekly"),2,IF(L28="Fortnightly",5,14)),"Due Soon","Current")))</f>
        <v/>
      </c>
      <c r="P28" s="4"/>
      <c r="Q28" s="4"/>
    </row>
    <row r="29" customFormat="false" ht="19.5" hidden="false" customHeight="true" outlineLevel="0" collapsed="false">
      <c r="A29" s="8" t="n">
        <v>24</v>
      </c>
      <c r="B29" s="8"/>
      <c r="C29" s="8"/>
      <c r="D29" s="8"/>
      <c r="E29" s="8"/>
      <c r="F29" s="8"/>
      <c r="G29" s="8"/>
      <c r="H29" s="8"/>
      <c r="I29" s="8"/>
      <c r="J29" s="8"/>
      <c r="K29" s="9" t="str">
        <f aca="false">IF(OR(J29="",H29="",G29=""),"",IF(G29="Higher is better",IF(J29&gt;=H29,"On Target",IF(J29&gt;=H29*(1-I29/100),"Watch","Off Target")),IF(J29&lt;=H29,"On Target",IF(J29&lt;=H29*(1+I29/100),"Watch","Off Target"))))</f>
        <v/>
      </c>
      <c r="L29" s="8"/>
      <c r="M29" s="10"/>
      <c r="N29" s="11" t="str">
        <f aca="false">IF(OR(M29="",L29=""),"",M29+IF(L29="Weekly",7,IF(L29="Fortnightly",14,IF(L29="Monthly",30,IF(L29="Quarterly",91,IF(L29="Six-Monthly",182,IF(L29="Annual",365,0)))))))</f>
        <v/>
      </c>
      <c r="O29" s="9" t="str">
        <f aca="true">IF(N29="","",IF(N29&lt;TODAY(),"Overdue",IF(N29-TODAY()&lt;=IF(OR(L29="Weekly"),2,IF(L29="Fortnightly",5,14)),"Due Soon","Current")))</f>
        <v/>
      </c>
      <c r="P29" s="8"/>
      <c r="Q29" s="8"/>
    </row>
    <row r="30" customFormat="false" ht="19.5" hidden="false" customHeight="true" outlineLevel="0" collapsed="false">
      <c r="A30" s="4" t="n">
        <v>25</v>
      </c>
      <c r="B30" s="4"/>
      <c r="C30" s="4"/>
      <c r="D30" s="4"/>
      <c r="E30" s="4"/>
      <c r="F30" s="4"/>
      <c r="G30" s="4"/>
      <c r="H30" s="4"/>
      <c r="I30" s="4"/>
      <c r="J30" s="4"/>
      <c r="K30" s="5" t="str">
        <f aca="false">IF(OR(J30="",H30="",G30=""),"",IF(G30="Higher is better",IF(J30&gt;=H30,"On Target",IF(J30&gt;=H30*(1-I30/100),"Watch","Off Target")),IF(J30&lt;=H30,"On Target",IF(J30&lt;=H30*(1+I30/100),"Watch","Off Target"))))</f>
        <v/>
      </c>
      <c r="L30" s="4"/>
      <c r="M30" s="6"/>
      <c r="N30" s="7" t="str">
        <f aca="false">IF(OR(M30="",L30=""),"",M30+IF(L30="Weekly",7,IF(L30="Fortnightly",14,IF(L30="Monthly",30,IF(L30="Quarterly",91,IF(L30="Six-Monthly",182,IF(L30="Annual",365,0)))))))</f>
        <v/>
      </c>
      <c r="O30" s="5" t="str">
        <f aca="true">IF(N30="","",IF(N30&lt;TODAY(),"Overdue",IF(N30-TODAY()&lt;=IF(OR(L30="Weekly"),2,IF(L30="Fortnightly",5,14)),"Due Soon","Current")))</f>
        <v/>
      </c>
      <c r="P30" s="4"/>
      <c r="Q30" s="4"/>
    </row>
    <row r="31" customFormat="false" ht="15.75" hidden="false" customHeight="true" outlineLevel="0" collapsed="false">
      <c r="M31" s="12" t="s">
        <v>68</v>
      </c>
      <c r="N31" s="12"/>
      <c r="O31" s="12"/>
      <c r="P31" s="12"/>
      <c r="Q31" s="12"/>
    </row>
  </sheetData>
  <mergeCells count="4">
    <mergeCell ref="A1:Q1"/>
    <mergeCell ref="A2:Q2"/>
    <mergeCell ref="A3:Q3"/>
    <mergeCell ref="M31:Q31"/>
  </mergeCells>
  <conditionalFormatting sqref="K6:K30">
    <cfRule type="expression" priority="2" aboveAverage="0" equalAverage="0" bottom="0" percent="0" rank="0" text="" dxfId="0">
      <formula>$K6="On Target"</formula>
    </cfRule>
    <cfRule type="expression" priority="3" aboveAverage="0" equalAverage="0" bottom="0" percent="0" rank="0" text="" dxfId="1">
      <formula>$K6="Watch"</formula>
    </cfRule>
    <cfRule type="expression" priority="4" aboveAverage="0" equalAverage="0" bottom="0" percent="0" rank="0" text="" dxfId="2">
      <formula>$K6="Off Target"</formula>
    </cfRule>
  </conditionalFormatting>
  <conditionalFormatting sqref="O6:O30">
    <cfRule type="expression" priority="5" aboveAverage="0" equalAverage="0" bottom="0" percent="0" rank="0" text="" dxfId="0">
      <formula>$O6="Current"</formula>
    </cfRule>
    <cfRule type="expression" priority="6" aboveAverage="0" equalAverage="0" bottom="0" percent="0" rank="0" text="" dxfId="1">
      <formula>$O6="Due Soon"</formula>
    </cfRule>
    <cfRule type="expression" priority="7" aboveAverage="0" equalAverage="0" bottom="0" percent="0" rank="0" text="" dxfId="2">
      <formula>$O6="Overdue"</formula>
    </cfRule>
  </conditionalFormatting>
  <conditionalFormatting sqref="N6:N30">
    <cfRule type="expression" priority="8" aboveAverage="0" equalAverage="0" bottom="0" percent="0" rank="0" text="" dxfId="2">
      <formula>AND($N6&lt;&gt;"",$N6&lt;TODAY())</formula>
    </cfRule>
  </conditionalFormatting>
  <dataValidations count="5">
    <dataValidation allowBlank="true" errorStyle="stop" operator="between" showDropDown="false" showErrorMessage="false" showInputMessage="false" sqref="C6:C30" type="list">
      <formula1>"Quality,Health,Safety,Environment"</formula1>
      <formula2>0</formula2>
    </dataValidation>
    <dataValidation allowBlank="true" errorStyle="stop" operator="between" showDropDown="false" showErrorMessage="false" showInputMessage="false" sqref="D6:D30" type="list">
      <formula1>"Leading,Lagging"</formula1>
      <formula2>0</formula2>
    </dataValidation>
    <dataValidation allowBlank="true" errorStyle="stop" operator="between" showDropDown="false" showErrorMessage="false" showInputMessage="false" sqref="G6:G30" type="list">
      <formula1>"Higher is better,Lower is better"</formula1>
      <formula2>0</formula2>
    </dataValidation>
    <dataValidation allowBlank="true" errorStyle="stop" operator="between" showDropDown="false" showErrorMessage="false" showInputMessage="false" sqref="L6:L30" type="list">
      <formula1>"Weekly,Fortnightly,Monthly,Quarterly,Six-Monthly,Annual"</formula1>
      <formula2>0</formula2>
    </dataValidation>
    <dataValidation allowBlank="true" error="Enter a valid date (DD/MM/YYYY)." errorStyle="stop" errorTitle="Invalid date" operator="greaterThan" showDropDown="false" showErrorMessage="true" showInputMessage="false" sqref="M6:M30" type="date">
      <formula1>36526</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MISAFE-IMS-TMP-046-V1.0 | QHSE KPI Scorecard&amp;C&amp;8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16"/>
    <col collapsed="false" customWidth="true" hidden="false" outlineLevel="0" max="4" min="4" style="0" width="4"/>
    <col collapsed="false" customWidth="true" hidden="false" outlineLevel="0" max="5" min="5" style="0" width="28"/>
    <col collapsed="false" customWidth="true" hidden="false" outlineLevel="0" max="6" min="6" style="0" width="12"/>
  </cols>
  <sheetData>
    <row r="1" customFormat="false" ht="49.5" hidden="false" customHeight="true" outlineLevel="0" collapsed="false">
      <c r="A1" s="1" t="s">
        <v>69</v>
      </c>
      <c r="B1" s="1"/>
      <c r="C1" s="1"/>
      <c r="D1" s="1"/>
      <c r="E1" s="1"/>
      <c r="F1" s="1"/>
    </row>
    <row r="2" customFormat="false" ht="18" hidden="false" customHeight="true" outlineLevel="0" collapsed="false">
      <c r="A2" s="13" t="s">
        <v>70</v>
      </c>
      <c r="B2" s="13"/>
      <c r="C2" s="13"/>
      <c r="D2" s="13"/>
      <c r="E2" s="13"/>
      <c r="F2" s="13"/>
    </row>
    <row r="4" customFormat="false" ht="15" hidden="false" customHeight="false" outlineLevel="0" collapsed="false">
      <c r="A4" s="3" t="s">
        <v>71</v>
      </c>
      <c r="B4" s="3" t="s">
        <v>72</v>
      </c>
      <c r="C4" s="3" t="s">
        <v>73</v>
      </c>
      <c r="E4" s="3" t="s">
        <v>74</v>
      </c>
      <c r="F4" s="3" t="s">
        <v>72</v>
      </c>
    </row>
    <row r="5" customFormat="false" ht="15" hidden="false" customHeight="false" outlineLevel="0" collapsed="false">
      <c r="A5" s="14" t="s">
        <v>75</v>
      </c>
      <c r="B5" s="15" t="n">
        <f aca="false">COUNTIF('KPI Scorecard'!$K$6:$K$30,A5)</f>
        <v>4</v>
      </c>
      <c r="C5" s="16" t="n">
        <f aca="false">IF($B$8=0,0,B5/$B$8)</f>
        <v>0.444444444444444</v>
      </c>
      <c r="E5" s="14" t="s">
        <v>76</v>
      </c>
      <c r="F5" s="15" t="n">
        <f aca="false">COUNTIF('KPI Scorecard'!$O$6:$O$30,E5)</f>
        <v>5</v>
      </c>
    </row>
    <row r="6" customFormat="false" ht="15" hidden="false" customHeight="false" outlineLevel="0" collapsed="false">
      <c r="A6" s="14" t="s">
        <v>77</v>
      </c>
      <c r="B6" s="15" t="n">
        <f aca="false">COUNTIF('KPI Scorecard'!$K$6:$K$30,A6)</f>
        <v>3</v>
      </c>
      <c r="C6" s="16" t="n">
        <f aca="false">IF($B$8=0,0,B6/$B$8)</f>
        <v>0.333333333333333</v>
      </c>
      <c r="E6" s="14" t="s">
        <v>78</v>
      </c>
      <c r="F6" s="15" t="n">
        <f aca="false">COUNTIF('KPI Scorecard'!$O$6:$O$30,E6)</f>
        <v>3</v>
      </c>
    </row>
    <row r="7" customFormat="false" ht="15" hidden="false" customHeight="false" outlineLevel="0" collapsed="false">
      <c r="A7" s="14" t="s">
        <v>79</v>
      </c>
      <c r="B7" s="15" t="n">
        <f aca="false">COUNTIF('KPI Scorecard'!$K$6:$K$30,A7)</f>
        <v>2</v>
      </c>
      <c r="C7" s="16" t="n">
        <f aca="false">IF($B$8=0,0,B7/$B$8)</f>
        <v>0.222222222222222</v>
      </c>
      <c r="E7" s="14" t="s">
        <v>80</v>
      </c>
      <c r="F7" s="15" t="n">
        <f aca="false">COUNTIF('KPI Scorecard'!$O$6:$O$30,E7)</f>
        <v>1</v>
      </c>
    </row>
    <row r="8" customFormat="false" ht="15" hidden="false" customHeight="false" outlineLevel="0" collapsed="false">
      <c r="A8" s="17" t="s">
        <v>81</v>
      </c>
      <c r="B8" s="18" t="n">
        <f aca="false">SUM(B5:B7)</f>
        <v>9</v>
      </c>
      <c r="C8" s="19" t="n">
        <f aca="false">IF(B8=0,0,1)</f>
        <v>1</v>
      </c>
      <c r="E8" s="17" t="s">
        <v>82</v>
      </c>
      <c r="F8" s="18" t="n">
        <f aca="false">SUM(F5:F7)</f>
        <v>9</v>
      </c>
    </row>
    <row r="10" customFormat="false" ht="15" hidden="false" customHeight="false" outlineLevel="0" collapsed="false">
      <c r="A10" s="3" t="s">
        <v>6</v>
      </c>
      <c r="B10" s="3" t="s">
        <v>72</v>
      </c>
      <c r="C10" s="3" t="s">
        <v>79</v>
      </c>
      <c r="E10" s="3" t="s">
        <v>5</v>
      </c>
      <c r="F10" s="3" t="s">
        <v>72</v>
      </c>
    </row>
    <row r="11" customFormat="false" ht="15" hidden="false" customHeight="false" outlineLevel="0" collapsed="false">
      <c r="A11" s="14" t="s">
        <v>22</v>
      </c>
      <c r="B11" s="15" t="n">
        <f aca="false">COUNTIF('KPI Scorecard'!$D$6:$D$30,A11)</f>
        <v>5</v>
      </c>
      <c r="C11" s="15" t="n">
        <f aca="false">COUNTIFS('KPI Scorecard'!$D$6:$D$30,A11,'KPI Scorecard'!$K$6:$K$30,"Off Target")</f>
        <v>0</v>
      </c>
      <c r="E11" s="14" t="s">
        <v>43</v>
      </c>
      <c r="F11" s="15" t="n">
        <f aca="false">COUNTIF('KPI Scorecard'!$C$6:$C$30,E11)</f>
        <v>2</v>
      </c>
    </row>
    <row r="12" customFormat="false" ht="15" hidden="false" customHeight="false" outlineLevel="0" collapsed="false">
      <c r="A12" s="14" t="s">
        <v>35</v>
      </c>
      <c r="B12" s="15" t="n">
        <f aca="false">COUNTIF('KPI Scorecard'!$D$6:$D$30,A12)</f>
        <v>4</v>
      </c>
      <c r="C12" s="15" t="n">
        <f aca="false">COUNTIFS('KPI Scorecard'!$D$6:$D$30,A12,'KPI Scorecard'!$K$6:$K$30,"Off Target")</f>
        <v>2</v>
      </c>
      <c r="E12" s="14" t="s">
        <v>65</v>
      </c>
      <c r="F12" s="15" t="n">
        <f aca="false">COUNTIF('KPI Scorecard'!$C$6:$C$30,E12)</f>
        <v>1</v>
      </c>
    </row>
    <row r="13" customFormat="false" ht="15" hidden="false" customHeight="false" outlineLevel="0" collapsed="false">
      <c r="E13" s="14" t="s">
        <v>21</v>
      </c>
      <c r="F13" s="15" t="n">
        <f aca="false">COUNTIF('KPI Scorecard'!$C$6:$C$30,E13)</f>
        <v>4</v>
      </c>
    </row>
    <row r="14" customFormat="false" ht="15" hidden="false" customHeight="false" outlineLevel="0" collapsed="false">
      <c r="E14" s="14" t="s">
        <v>51</v>
      </c>
      <c r="F14" s="15" t="n">
        <f aca="false">COUNTIF('KPI Scorecard'!$C$6:$C$30,E14)</f>
        <v>2</v>
      </c>
    </row>
    <row r="16" customFormat="false" ht="39.75" hidden="false" customHeight="true" outlineLevel="0" collapsed="false">
      <c r="A16" s="20" t="s">
        <v>83</v>
      </c>
      <c r="B16" s="20"/>
      <c r="C16" s="20"/>
      <c r="D16" s="20"/>
      <c r="E16" s="20"/>
      <c r="F16" s="20"/>
    </row>
    <row r="18" customFormat="false" ht="15.75" hidden="false" customHeight="true" outlineLevel="0" collapsed="false">
      <c r="B18" s="12" t="s">
        <v>68</v>
      </c>
      <c r="C18" s="12"/>
      <c r="D18" s="12"/>
      <c r="E18" s="12"/>
      <c r="F18" s="12"/>
    </row>
  </sheetData>
  <mergeCells count="4">
    <mergeCell ref="A1:F1"/>
    <mergeCell ref="A2:F2"/>
    <mergeCell ref="A16:F16"/>
    <mergeCell ref="B18:F18"/>
  </mergeCells>
  <conditionalFormatting sqref="B7">
    <cfRule type="expression" priority="2" aboveAverage="0" equalAverage="0" bottom="0" percent="0" rank="0" text="" dxfId="2">
      <formula>B7&gt;0</formula>
    </cfRule>
  </conditionalFormatting>
  <conditionalFormatting sqref="F7">
    <cfRule type="expression" priority="3" aboveAverage="0" equalAverage="0" bottom="0" percent="0" rank="0" text="" dxfId="2">
      <formula>F7&gt;0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MISAFE-IMS-TMP-046-V1.0 | QHSE KPI Scorecard&amp;C&amp;8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0"/>
  </cols>
  <sheetData>
    <row r="1" customFormat="false" ht="49.5" hidden="false" customHeight="true" outlineLevel="0" collapsed="false">
      <c r="A1" s="1" t="s">
        <v>84</v>
      </c>
      <c r="B1" s="1"/>
    </row>
    <row r="3" customFormat="false" ht="51.75" hidden="false" customHeight="true" outlineLevel="0" collapsed="false">
      <c r="A3" s="21" t="s">
        <v>85</v>
      </c>
      <c r="B3" s="22" t="s">
        <v>86</v>
      </c>
    </row>
    <row r="4" customFormat="false" ht="51.75" hidden="false" customHeight="true" outlineLevel="0" collapsed="false">
      <c r="A4" s="21" t="s">
        <v>87</v>
      </c>
      <c r="B4" s="22" t="s">
        <v>88</v>
      </c>
    </row>
    <row r="5" customFormat="false" ht="51.75" hidden="false" customHeight="true" outlineLevel="0" collapsed="false">
      <c r="A5" s="21" t="s">
        <v>89</v>
      </c>
      <c r="B5" s="22" t="s">
        <v>90</v>
      </c>
    </row>
    <row r="6" customFormat="false" ht="51.75" hidden="false" customHeight="true" outlineLevel="0" collapsed="false">
      <c r="A6" s="21" t="s">
        <v>91</v>
      </c>
      <c r="B6" s="22" t="s">
        <v>92</v>
      </c>
    </row>
    <row r="7" customFormat="false" ht="51.75" hidden="false" customHeight="true" outlineLevel="0" collapsed="false">
      <c r="A7" s="21" t="s">
        <v>93</v>
      </c>
      <c r="B7" s="22" t="s">
        <v>94</v>
      </c>
    </row>
    <row r="8" customFormat="false" ht="51.75" hidden="false" customHeight="true" outlineLevel="0" collapsed="false">
      <c r="A8" s="21" t="s">
        <v>95</v>
      </c>
      <c r="B8" s="22" t="s">
        <v>96</v>
      </c>
    </row>
    <row r="9" customFormat="false" ht="51.75" hidden="false" customHeight="true" outlineLevel="0" collapsed="false">
      <c r="A9" s="21" t="s">
        <v>97</v>
      </c>
      <c r="B9" s="22" t="s">
        <v>98</v>
      </c>
    </row>
    <row r="10" customFormat="false" ht="51.75" hidden="false" customHeight="true" outlineLevel="0" collapsed="false">
      <c r="A10" s="21" t="s">
        <v>99</v>
      </c>
      <c r="B10" s="22" t="s">
        <v>100</v>
      </c>
    </row>
    <row r="11" customFormat="false" ht="51.75" hidden="false" customHeight="true" outlineLevel="0" collapsed="false">
      <c r="A11" s="21" t="s">
        <v>101</v>
      </c>
      <c r="B11" s="22" t="s">
        <v>102</v>
      </c>
    </row>
    <row r="13" customFormat="false" ht="15.75" hidden="false" customHeight="true" outlineLevel="0" collapsed="false">
      <c r="A13" s="12" t="s">
        <v>68</v>
      </c>
      <c r="B13" s="12"/>
    </row>
  </sheetData>
  <mergeCells count="2">
    <mergeCell ref="A1:B1"/>
    <mergeCell ref="A13:B13"/>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MISAFE-IMS-TMP-046-V1.0 | QHSE KPI Scorecard&amp;C&amp;8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103</v>
      </c>
      <c r="B1" s="1"/>
    </row>
    <row r="3" customFormat="false" ht="15" hidden="false" customHeight="false" outlineLevel="0" collapsed="false">
      <c r="B3" s="23" t="s">
        <v>104</v>
      </c>
    </row>
    <row r="4" customFormat="false" ht="31.5" hidden="false" customHeight="true" outlineLevel="0" collapsed="false">
      <c r="B4" s="22" t="s">
        <v>105</v>
      </c>
    </row>
    <row r="6" customFormat="false" ht="15" hidden="false" customHeight="false" outlineLevel="0" collapsed="false">
      <c r="B6" s="23" t="s">
        <v>106</v>
      </c>
    </row>
    <row r="7" customFormat="false" ht="60" hidden="false" customHeight="true" outlineLevel="0" collapsed="false">
      <c r="B7" s="22" t="s">
        <v>107</v>
      </c>
    </row>
    <row r="8" customFormat="false" ht="60" hidden="false" customHeight="true" outlineLevel="0" collapsed="false">
      <c r="B8" s="22" t="s">
        <v>108</v>
      </c>
    </row>
    <row r="9" customFormat="false" ht="60" hidden="false" customHeight="true" outlineLevel="0" collapsed="false">
      <c r="B9" s="22" t="s">
        <v>109</v>
      </c>
    </row>
    <row r="11" customFormat="false" ht="6" hidden="false" customHeight="true" outlineLevel="0" collapsed="false">
      <c r="B11" s="24"/>
    </row>
    <row r="13" customFormat="false" ht="27.75" hidden="false" customHeight="true" outlineLevel="0" collapsed="false">
      <c r="B13" s="25" t="s">
        <v>105</v>
      </c>
    </row>
  </sheetData>
  <mergeCells count="1">
    <mergeCell ref="A1:B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MISAFE-IMS-TMP-046-V1.0 | QHSE KPI Scorecard&amp;C&amp;8 © MiSAFE Solutions Pty Ltd | ABN 12 602 392 343 | Sunshine Coast QLD 4560 | contact@misafesolutions.com.au. All rights reserved.&amp;R&amp;8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2026-10-20T22:09:37Z</dcterms:created>
  <dc:creator>openpyxl</dc:creator>
  <dc:description/>
  <dc:language>en-US</dc:language>
  <cp:lastModifiedBy/>
  <dcterms:modified xsi:type="dcterms:W3CDTF">2026-10-20T22:09:37Z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